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.sharepoint.com/sites/BarbicanServiceChargeandRevenues/Shared Documents/General/Service Charge/Actuals/202425/Webpages/"/>
    </mc:Choice>
  </mc:AlternateContent>
  <xr:revisionPtr revIDLastSave="339" documentId="8_{6DAF3F6F-E7C0-43DF-955D-A32C4399F461}" xr6:coauthVersionLast="47" xr6:coauthVersionMax="47" xr10:uidLastSave="{5BF37B78-DC93-492F-BEA4-57F91C470EC2}"/>
  <bookViews>
    <workbookView xWindow="-110" yWindow="-110" windowWidth="22780" windowHeight="14540" firstSheet="1" activeTab="13" xr2:uid="{00000000-000D-0000-FFFF-FFFF00000000}"/>
  </bookViews>
  <sheets>
    <sheet name="Sheet1" sheetId="2" state="hidden" r:id="rId1"/>
    <sheet name="AND" sheetId="1" r:id="rId2"/>
    <sheet name="16" sheetId="5" r:id="rId3"/>
    <sheet name="19" sheetId="3" r:id="rId4"/>
    <sheet name="20" sheetId="4" r:id="rId5"/>
    <sheet name="21" sheetId="6" r:id="rId6"/>
    <sheet name="22 23 60 " sheetId="7" r:id="rId7"/>
    <sheet name="57" sheetId="8" r:id="rId8"/>
    <sheet name="58" sheetId="9" r:id="rId9"/>
    <sheet name="60" sheetId="10" r:id="rId10"/>
    <sheet name="76" sheetId="11" r:id="rId11"/>
    <sheet name="78" sheetId="12" r:id="rId12"/>
    <sheet name="79" sheetId="13" r:id="rId13"/>
    <sheet name="80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A" localSheetId="2" hidden="1">'[1]annex 6 attribution to blocks '!#REF!</definedName>
    <definedName name="__123Graph_A" localSheetId="3" hidden="1">'[1]annex 6 attribution to blocks '!#REF!</definedName>
    <definedName name="__123Graph_A" localSheetId="4" hidden="1">'[1]annex 6 attribution to blocks '!#REF!</definedName>
    <definedName name="__123Graph_A" localSheetId="5" hidden="1">'[1]annex 6 attribution to blocks '!#REF!</definedName>
    <definedName name="__123Graph_A" localSheetId="6" hidden="1">'[1]annex 6 attribution to blocks '!#REF!</definedName>
    <definedName name="__123Graph_A" localSheetId="7" hidden="1">'[1]annex 6 attribution to blocks '!#REF!</definedName>
    <definedName name="__123Graph_A" localSheetId="8" hidden="1">'[1]annex 6 attribution to blocks '!#REF!</definedName>
    <definedName name="__123Graph_A" localSheetId="9" hidden="1">'[1]annex 6 attribution to blocks '!#REF!</definedName>
    <definedName name="__123Graph_A" localSheetId="10" hidden="1">'[1]annex 6 attribution to blocks '!#REF!</definedName>
    <definedName name="__123Graph_A" localSheetId="11" hidden="1">'[1]annex 6 attribution to blocks '!#REF!</definedName>
    <definedName name="__123Graph_A" localSheetId="12" hidden="1">'[1]annex 6 attribution to blocks '!#REF!</definedName>
    <definedName name="__123Graph_A" localSheetId="13" hidden="1">'[1]annex 6 attribution to blocks '!#REF!</definedName>
    <definedName name="__123Graph_A" localSheetId="1" hidden="1">'[1]annex 6 attribution to blocks '!#REF!</definedName>
    <definedName name="__123Graph_AChart1" localSheetId="2" hidden="1">'[1]annex 6 attribution to blocks '!#REF!</definedName>
    <definedName name="__123Graph_AChart1" localSheetId="3" hidden="1">'[1]annex 6 attribution to blocks '!#REF!</definedName>
    <definedName name="__123Graph_AChart1" localSheetId="4" hidden="1">'[1]annex 6 attribution to blocks '!#REF!</definedName>
    <definedName name="__123Graph_AChart1" localSheetId="5" hidden="1">'[1]annex 6 attribution to blocks '!#REF!</definedName>
    <definedName name="__123Graph_AChart1" localSheetId="6" hidden="1">'[1]annex 6 attribution to blocks '!#REF!</definedName>
    <definedName name="__123Graph_AChart1" localSheetId="7" hidden="1">'[1]annex 6 attribution to blocks '!#REF!</definedName>
    <definedName name="__123Graph_AChart1" localSheetId="8" hidden="1">'[1]annex 6 attribution to blocks '!#REF!</definedName>
    <definedName name="__123Graph_AChart1" localSheetId="9" hidden="1">'[1]annex 6 attribution to blocks '!#REF!</definedName>
    <definedName name="__123Graph_AChart1" localSheetId="10" hidden="1">'[1]annex 6 attribution to blocks '!#REF!</definedName>
    <definedName name="__123Graph_AChart1" localSheetId="11" hidden="1">'[1]annex 6 attribution to blocks '!#REF!</definedName>
    <definedName name="__123Graph_AChart1" localSheetId="12" hidden="1">'[1]annex 6 attribution to blocks '!#REF!</definedName>
    <definedName name="__123Graph_AChart1" localSheetId="13" hidden="1">'[1]annex 6 attribution to blocks '!#REF!</definedName>
    <definedName name="__123Graph_AChart1" localSheetId="1" hidden="1">'[1]annex 6 attribution to blocks '!#REF!</definedName>
    <definedName name="__123Graph_AChart10" localSheetId="2" hidden="1">'[1]annex 6 attribution to blocks '!#REF!</definedName>
    <definedName name="__123Graph_AChart10" localSheetId="3" hidden="1">'[1]annex 6 attribution to blocks '!#REF!</definedName>
    <definedName name="__123Graph_AChart10" localSheetId="4" hidden="1">'[1]annex 6 attribution to blocks '!#REF!</definedName>
    <definedName name="__123Graph_AChart10" localSheetId="5" hidden="1">'[1]annex 6 attribution to blocks '!#REF!</definedName>
    <definedName name="__123Graph_AChart10" localSheetId="6" hidden="1">'[1]annex 6 attribution to blocks '!#REF!</definedName>
    <definedName name="__123Graph_AChart10" localSheetId="7" hidden="1">'[1]annex 6 attribution to blocks '!#REF!</definedName>
    <definedName name="__123Graph_AChart10" localSheetId="8" hidden="1">'[1]annex 6 attribution to blocks '!#REF!</definedName>
    <definedName name="__123Graph_AChart10" localSheetId="9" hidden="1">'[1]annex 6 attribution to blocks '!#REF!</definedName>
    <definedName name="__123Graph_AChart10" localSheetId="10" hidden="1">'[1]annex 6 attribution to blocks '!#REF!</definedName>
    <definedName name="__123Graph_AChart10" localSheetId="11" hidden="1">'[1]annex 6 attribution to blocks '!#REF!</definedName>
    <definedName name="__123Graph_AChart10" localSheetId="12" hidden="1">'[1]annex 6 attribution to blocks '!#REF!</definedName>
    <definedName name="__123Graph_AChart10" localSheetId="13" hidden="1">'[1]annex 6 attribution to blocks '!#REF!</definedName>
    <definedName name="__123Graph_AChart10" localSheetId="1" hidden="1">'[1]annex 6 attribution to blocks '!#REF!</definedName>
    <definedName name="__123Graph_AChart11" localSheetId="2" hidden="1">'[1]annex 6 attribution to blocks '!#REF!</definedName>
    <definedName name="__123Graph_AChart11" localSheetId="3" hidden="1">'[1]annex 6 attribution to blocks '!#REF!</definedName>
    <definedName name="__123Graph_AChart11" localSheetId="4" hidden="1">'[1]annex 6 attribution to blocks '!#REF!</definedName>
    <definedName name="__123Graph_AChart11" localSheetId="5" hidden="1">'[1]annex 6 attribution to blocks '!#REF!</definedName>
    <definedName name="__123Graph_AChart11" localSheetId="6" hidden="1">'[1]annex 6 attribution to blocks '!#REF!</definedName>
    <definedName name="__123Graph_AChart11" localSheetId="7" hidden="1">'[1]annex 6 attribution to blocks '!#REF!</definedName>
    <definedName name="__123Graph_AChart11" localSheetId="8" hidden="1">'[1]annex 6 attribution to blocks '!#REF!</definedName>
    <definedName name="__123Graph_AChart11" localSheetId="9" hidden="1">'[1]annex 6 attribution to blocks '!#REF!</definedName>
    <definedName name="__123Graph_AChart11" localSheetId="10" hidden="1">'[1]annex 6 attribution to blocks '!#REF!</definedName>
    <definedName name="__123Graph_AChart11" localSheetId="11" hidden="1">'[1]annex 6 attribution to blocks '!#REF!</definedName>
    <definedName name="__123Graph_AChart11" localSheetId="12" hidden="1">'[1]annex 6 attribution to blocks '!#REF!</definedName>
    <definedName name="__123Graph_AChart11" localSheetId="13" hidden="1">'[1]annex 6 attribution to blocks '!#REF!</definedName>
    <definedName name="__123Graph_AChart11" localSheetId="1" hidden="1">'[1]annex 6 attribution to blocks '!#REF!</definedName>
    <definedName name="__123Graph_AChart12" localSheetId="2" hidden="1">'[1]annex 6 attribution to blocks '!#REF!</definedName>
    <definedName name="__123Graph_AChart12" localSheetId="3" hidden="1">'[1]annex 6 attribution to blocks '!#REF!</definedName>
    <definedName name="__123Graph_AChart12" localSheetId="4" hidden="1">'[1]annex 6 attribution to blocks '!#REF!</definedName>
    <definedName name="__123Graph_AChart12" localSheetId="5" hidden="1">'[1]annex 6 attribution to blocks '!#REF!</definedName>
    <definedName name="__123Graph_AChart12" localSheetId="6" hidden="1">'[1]annex 6 attribution to blocks '!#REF!</definedName>
    <definedName name="__123Graph_AChart12" localSheetId="7" hidden="1">'[1]annex 6 attribution to blocks '!#REF!</definedName>
    <definedName name="__123Graph_AChart12" localSheetId="8" hidden="1">'[1]annex 6 attribution to blocks '!#REF!</definedName>
    <definedName name="__123Graph_AChart12" localSheetId="9" hidden="1">'[1]annex 6 attribution to blocks '!#REF!</definedName>
    <definedName name="__123Graph_AChart12" localSheetId="10" hidden="1">'[1]annex 6 attribution to blocks '!#REF!</definedName>
    <definedName name="__123Graph_AChart12" localSheetId="11" hidden="1">'[1]annex 6 attribution to blocks '!#REF!</definedName>
    <definedName name="__123Graph_AChart12" localSheetId="12" hidden="1">'[1]annex 6 attribution to blocks '!#REF!</definedName>
    <definedName name="__123Graph_AChart12" localSheetId="13" hidden="1">'[1]annex 6 attribution to blocks '!#REF!</definedName>
    <definedName name="__123Graph_AChart12" localSheetId="1" hidden="1">'[1]annex 6 attribution to blocks '!#REF!</definedName>
    <definedName name="__123Graph_AChart13" localSheetId="2" hidden="1">'[1]annex 6 attribution to blocks '!#REF!</definedName>
    <definedName name="__123Graph_AChart13" localSheetId="3" hidden="1">'[1]annex 6 attribution to blocks '!#REF!</definedName>
    <definedName name="__123Graph_AChart13" localSheetId="4" hidden="1">'[1]annex 6 attribution to blocks '!#REF!</definedName>
    <definedName name="__123Graph_AChart13" localSheetId="5" hidden="1">'[1]annex 6 attribution to blocks '!#REF!</definedName>
    <definedName name="__123Graph_AChart13" localSheetId="6" hidden="1">'[1]annex 6 attribution to blocks '!#REF!</definedName>
    <definedName name="__123Graph_AChart13" localSheetId="7" hidden="1">'[1]annex 6 attribution to blocks '!#REF!</definedName>
    <definedName name="__123Graph_AChart13" localSheetId="8" hidden="1">'[1]annex 6 attribution to blocks '!#REF!</definedName>
    <definedName name="__123Graph_AChart13" localSheetId="9" hidden="1">'[1]annex 6 attribution to blocks '!#REF!</definedName>
    <definedName name="__123Graph_AChart13" localSheetId="10" hidden="1">'[1]annex 6 attribution to blocks '!#REF!</definedName>
    <definedName name="__123Graph_AChart13" localSheetId="11" hidden="1">'[1]annex 6 attribution to blocks '!#REF!</definedName>
    <definedName name="__123Graph_AChart13" localSheetId="12" hidden="1">'[1]annex 6 attribution to blocks '!#REF!</definedName>
    <definedName name="__123Graph_AChart13" localSheetId="13" hidden="1">'[1]annex 6 attribution to blocks '!#REF!</definedName>
    <definedName name="__123Graph_AChart13" localSheetId="1" hidden="1">'[1]annex 6 attribution to blocks '!#REF!</definedName>
    <definedName name="__123Graph_AChart14" localSheetId="2" hidden="1">'[1]annex 6 attribution to blocks '!#REF!</definedName>
    <definedName name="__123Graph_AChart14" localSheetId="3" hidden="1">'[1]annex 6 attribution to blocks '!#REF!</definedName>
    <definedName name="__123Graph_AChart14" localSheetId="4" hidden="1">'[1]annex 6 attribution to blocks '!#REF!</definedName>
    <definedName name="__123Graph_AChart14" localSheetId="5" hidden="1">'[1]annex 6 attribution to blocks '!#REF!</definedName>
    <definedName name="__123Graph_AChart14" localSheetId="6" hidden="1">'[1]annex 6 attribution to blocks '!#REF!</definedName>
    <definedName name="__123Graph_AChart14" localSheetId="7" hidden="1">'[1]annex 6 attribution to blocks '!#REF!</definedName>
    <definedName name="__123Graph_AChart14" localSheetId="8" hidden="1">'[1]annex 6 attribution to blocks '!#REF!</definedName>
    <definedName name="__123Graph_AChart14" localSheetId="9" hidden="1">'[1]annex 6 attribution to blocks '!#REF!</definedName>
    <definedName name="__123Graph_AChart14" localSheetId="10" hidden="1">'[1]annex 6 attribution to blocks '!#REF!</definedName>
    <definedName name="__123Graph_AChart14" localSheetId="11" hidden="1">'[1]annex 6 attribution to blocks '!#REF!</definedName>
    <definedName name="__123Graph_AChart14" localSheetId="12" hidden="1">'[1]annex 6 attribution to blocks '!#REF!</definedName>
    <definedName name="__123Graph_AChart14" localSheetId="13" hidden="1">'[1]annex 6 attribution to blocks '!#REF!</definedName>
    <definedName name="__123Graph_AChart14" localSheetId="1" hidden="1">'[1]annex 6 attribution to blocks '!#REF!</definedName>
    <definedName name="__123Graph_AChart15" localSheetId="2" hidden="1">'[1]annex 6 attribution to blocks '!#REF!</definedName>
    <definedName name="__123Graph_AChart15" localSheetId="3" hidden="1">'[1]annex 6 attribution to blocks '!#REF!</definedName>
    <definedName name="__123Graph_AChart15" localSheetId="4" hidden="1">'[1]annex 6 attribution to blocks '!#REF!</definedName>
    <definedName name="__123Graph_AChart15" localSheetId="5" hidden="1">'[1]annex 6 attribution to blocks '!#REF!</definedName>
    <definedName name="__123Graph_AChart15" localSheetId="6" hidden="1">'[1]annex 6 attribution to blocks '!#REF!</definedName>
    <definedName name="__123Graph_AChart15" localSheetId="7" hidden="1">'[1]annex 6 attribution to blocks '!#REF!</definedName>
    <definedName name="__123Graph_AChart15" localSheetId="8" hidden="1">'[1]annex 6 attribution to blocks '!#REF!</definedName>
    <definedName name="__123Graph_AChart15" localSheetId="9" hidden="1">'[1]annex 6 attribution to blocks '!#REF!</definedName>
    <definedName name="__123Graph_AChart15" localSheetId="10" hidden="1">'[1]annex 6 attribution to blocks '!#REF!</definedName>
    <definedName name="__123Graph_AChart15" localSheetId="11" hidden="1">'[1]annex 6 attribution to blocks '!#REF!</definedName>
    <definedName name="__123Graph_AChart15" localSheetId="12" hidden="1">'[1]annex 6 attribution to blocks '!#REF!</definedName>
    <definedName name="__123Graph_AChart15" localSheetId="13" hidden="1">'[1]annex 6 attribution to blocks '!#REF!</definedName>
    <definedName name="__123Graph_AChart15" localSheetId="1" hidden="1">'[1]annex 6 attribution to blocks '!#REF!</definedName>
    <definedName name="__123Graph_AChart16" localSheetId="2" hidden="1">'[1]annex 6 attribution to blocks '!#REF!</definedName>
    <definedName name="__123Graph_AChart16" localSheetId="3" hidden="1">'[1]annex 6 attribution to blocks '!#REF!</definedName>
    <definedName name="__123Graph_AChart16" localSheetId="4" hidden="1">'[1]annex 6 attribution to blocks '!#REF!</definedName>
    <definedName name="__123Graph_AChart16" localSheetId="5" hidden="1">'[1]annex 6 attribution to blocks '!#REF!</definedName>
    <definedName name="__123Graph_AChart16" localSheetId="6" hidden="1">'[1]annex 6 attribution to blocks '!#REF!</definedName>
    <definedName name="__123Graph_AChart16" localSheetId="7" hidden="1">'[1]annex 6 attribution to blocks '!#REF!</definedName>
    <definedName name="__123Graph_AChart16" localSheetId="8" hidden="1">'[1]annex 6 attribution to blocks '!#REF!</definedName>
    <definedName name="__123Graph_AChart16" localSheetId="9" hidden="1">'[1]annex 6 attribution to blocks '!#REF!</definedName>
    <definedName name="__123Graph_AChart16" localSheetId="10" hidden="1">'[1]annex 6 attribution to blocks '!#REF!</definedName>
    <definedName name="__123Graph_AChart16" localSheetId="11" hidden="1">'[1]annex 6 attribution to blocks '!#REF!</definedName>
    <definedName name="__123Graph_AChart16" localSheetId="12" hidden="1">'[1]annex 6 attribution to blocks '!#REF!</definedName>
    <definedName name="__123Graph_AChart16" localSheetId="13" hidden="1">'[1]annex 6 attribution to blocks '!#REF!</definedName>
    <definedName name="__123Graph_AChart16" localSheetId="1" hidden="1">'[1]annex 6 attribution to blocks '!#REF!</definedName>
    <definedName name="__123Graph_AChart17" localSheetId="2" hidden="1">'[1]annex 6 attribution to blocks '!#REF!</definedName>
    <definedName name="__123Graph_AChart17" localSheetId="3" hidden="1">'[1]annex 6 attribution to blocks '!#REF!</definedName>
    <definedName name="__123Graph_AChart17" localSheetId="4" hidden="1">'[1]annex 6 attribution to blocks '!#REF!</definedName>
    <definedName name="__123Graph_AChart17" localSheetId="5" hidden="1">'[1]annex 6 attribution to blocks '!#REF!</definedName>
    <definedName name="__123Graph_AChart17" localSheetId="6" hidden="1">'[1]annex 6 attribution to blocks '!#REF!</definedName>
    <definedName name="__123Graph_AChart17" localSheetId="7" hidden="1">'[1]annex 6 attribution to blocks '!#REF!</definedName>
    <definedName name="__123Graph_AChart17" localSheetId="8" hidden="1">'[1]annex 6 attribution to blocks '!#REF!</definedName>
    <definedName name="__123Graph_AChart17" localSheetId="9" hidden="1">'[1]annex 6 attribution to blocks '!#REF!</definedName>
    <definedName name="__123Graph_AChart17" localSheetId="10" hidden="1">'[1]annex 6 attribution to blocks '!#REF!</definedName>
    <definedName name="__123Graph_AChart17" localSheetId="11" hidden="1">'[1]annex 6 attribution to blocks '!#REF!</definedName>
    <definedName name="__123Graph_AChart17" localSheetId="12" hidden="1">'[1]annex 6 attribution to blocks '!#REF!</definedName>
    <definedName name="__123Graph_AChart17" localSheetId="13" hidden="1">'[1]annex 6 attribution to blocks '!#REF!</definedName>
    <definedName name="__123Graph_AChart17" localSheetId="1" hidden="1">'[1]annex 6 attribution to blocks '!#REF!</definedName>
    <definedName name="__123Graph_AChart18" localSheetId="2" hidden="1">'[1]annex 6 attribution to blocks '!#REF!</definedName>
    <definedName name="__123Graph_AChart18" localSheetId="3" hidden="1">'[1]annex 6 attribution to blocks '!#REF!</definedName>
    <definedName name="__123Graph_AChart18" localSheetId="4" hidden="1">'[1]annex 6 attribution to blocks '!#REF!</definedName>
    <definedName name="__123Graph_AChart18" localSheetId="5" hidden="1">'[1]annex 6 attribution to blocks '!#REF!</definedName>
    <definedName name="__123Graph_AChart18" localSheetId="6" hidden="1">'[1]annex 6 attribution to blocks '!#REF!</definedName>
    <definedName name="__123Graph_AChart18" localSheetId="7" hidden="1">'[1]annex 6 attribution to blocks '!#REF!</definedName>
    <definedName name="__123Graph_AChart18" localSheetId="8" hidden="1">'[1]annex 6 attribution to blocks '!#REF!</definedName>
    <definedName name="__123Graph_AChart18" localSheetId="9" hidden="1">'[1]annex 6 attribution to blocks '!#REF!</definedName>
    <definedName name="__123Graph_AChart18" localSheetId="10" hidden="1">'[1]annex 6 attribution to blocks '!#REF!</definedName>
    <definedName name="__123Graph_AChart18" localSheetId="11" hidden="1">'[1]annex 6 attribution to blocks '!#REF!</definedName>
    <definedName name="__123Graph_AChart18" localSheetId="12" hidden="1">'[1]annex 6 attribution to blocks '!#REF!</definedName>
    <definedName name="__123Graph_AChart18" localSheetId="13" hidden="1">'[1]annex 6 attribution to blocks '!#REF!</definedName>
    <definedName name="__123Graph_AChart18" localSheetId="1" hidden="1">'[1]annex 6 attribution to blocks '!#REF!</definedName>
    <definedName name="__123Graph_AChart19" localSheetId="2" hidden="1">'[1]annex 6 attribution to blocks '!#REF!</definedName>
    <definedName name="__123Graph_AChart19" localSheetId="3" hidden="1">'[1]annex 6 attribution to blocks '!#REF!</definedName>
    <definedName name="__123Graph_AChart19" localSheetId="4" hidden="1">'[1]annex 6 attribution to blocks '!#REF!</definedName>
    <definedName name="__123Graph_AChart19" localSheetId="5" hidden="1">'[1]annex 6 attribution to blocks '!#REF!</definedName>
    <definedName name="__123Graph_AChart19" localSheetId="6" hidden="1">'[1]annex 6 attribution to blocks '!#REF!</definedName>
    <definedName name="__123Graph_AChart19" localSheetId="7" hidden="1">'[1]annex 6 attribution to blocks '!#REF!</definedName>
    <definedName name="__123Graph_AChart19" localSheetId="8" hidden="1">'[1]annex 6 attribution to blocks '!#REF!</definedName>
    <definedName name="__123Graph_AChart19" localSheetId="9" hidden="1">'[1]annex 6 attribution to blocks '!#REF!</definedName>
    <definedName name="__123Graph_AChart19" localSheetId="10" hidden="1">'[1]annex 6 attribution to blocks '!#REF!</definedName>
    <definedName name="__123Graph_AChart19" localSheetId="11" hidden="1">'[1]annex 6 attribution to blocks '!#REF!</definedName>
    <definedName name="__123Graph_AChart19" localSheetId="12" hidden="1">'[1]annex 6 attribution to blocks '!#REF!</definedName>
    <definedName name="__123Graph_AChart19" localSheetId="13" hidden="1">'[1]annex 6 attribution to blocks '!#REF!</definedName>
    <definedName name="__123Graph_AChart19" localSheetId="1" hidden="1">'[1]annex 6 attribution to blocks '!#REF!</definedName>
    <definedName name="__123Graph_AChart2" localSheetId="2" hidden="1">'[1]annex 6 attribution to blocks '!#REF!</definedName>
    <definedName name="__123Graph_AChart2" localSheetId="3" hidden="1">'[1]annex 6 attribution to blocks '!#REF!</definedName>
    <definedName name="__123Graph_AChart2" localSheetId="4" hidden="1">'[1]annex 6 attribution to blocks '!#REF!</definedName>
    <definedName name="__123Graph_AChart2" localSheetId="5" hidden="1">'[1]annex 6 attribution to blocks '!#REF!</definedName>
    <definedName name="__123Graph_AChart2" localSheetId="6" hidden="1">'[1]annex 6 attribution to blocks '!#REF!</definedName>
    <definedName name="__123Graph_AChart2" localSheetId="7" hidden="1">'[1]annex 6 attribution to blocks '!#REF!</definedName>
    <definedName name="__123Graph_AChart2" localSheetId="8" hidden="1">'[1]annex 6 attribution to blocks '!#REF!</definedName>
    <definedName name="__123Graph_AChart2" localSheetId="9" hidden="1">'[1]annex 6 attribution to blocks '!#REF!</definedName>
    <definedName name="__123Graph_AChart2" localSheetId="10" hidden="1">'[1]annex 6 attribution to blocks '!#REF!</definedName>
    <definedName name="__123Graph_AChart2" localSheetId="11" hidden="1">'[1]annex 6 attribution to blocks '!#REF!</definedName>
    <definedName name="__123Graph_AChart2" localSheetId="12" hidden="1">'[1]annex 6 attribution to blocks '!#REF!</definedName>
    <definedName name="__123Graph_AChart2" localSheetId="13" hidden="1">'[1]annex 6 attribution to blocks '!#REF!</definedName>
    <definedName name="__123Graph_AChart2" localSheetId="1" hidden="1">'[1]annex 6 attribution to blocks '!#REF!</definedName>
    <definedName name="__123Graph_AChart20" localSheetId="2" hidden="1">'[1]annex 6 attribution to blocks '!#REF!</definedName>
    <definedName name="__123Graph_AChart20" localSheetId="3" hidden="1">'[1]annex 6 attribution to blocks '!#REF!</definedName>
    <definedName name="__123Graph_AChart20" localSheetId="4" hidden="1">'[1]annex 6 attribution to blocks '!#REF!</definedName>
    <definedName name="__123Graph_AChart20" localSheetId="5" hidden="1">'[1]annex 6 attribution to blocks '!#REF!</definedName>
    <definedName name="__123Graph_AChart20" localSheetId="6" hidden="1">'[1]annex 6 attribution to blocks '!#REF!</definedName>
    <definedName name="__123Graph_AChart20" localSheetId="7" hidden="1">'[1]annex 6 attribution to blocks '!#REF!</definedName>
    <definedName name="__123Graph_AChart20" localSheetId="8" hidden="1">'[1]annex 6 attribution to blocks '!#REF!</definedName>
    <definedName name="__123Graph_AChart20" localSheetId="9" hidden="1">'[1]annex 6 attribution to blocks '!#REF!</definedName>
    <definedName name="__123Graph_AChart20" localSheetId="10" hidden="1">'[1]annex 6 attribution to blocks '!#REF!</definedName>
    <definedName name="__123Graph_AChart20" localSheetId="11" hidden="1">'[1]annex 6 attribution to blocks '!#REF!</definedName>
    <definedName name="__123Graph_AChart20" localSheetId="12" hidden="1">'[1]annex 6 attribution to blocks '!#REF!</definedName>
    <definedName name="__123Graph_AChart20" localSheetId="13" hidden="1">'[1]annex 6 attribution to blocks '!#REF!</definedName>
    <definedName name="__123Graph_AChart20" localSheetId="1" hidden="1">'[1]annex 6 attribution to blocks '!#REF!</definedName>
    <definedName name="__123Graph_AChart21" localSheetId="2" hidden="1">'[1]annex 6 attribution to blocks '!#REF!</definedName>
    <definedName name="__123Graph_AChart21" localSheetId="3" hidden="1">'[1]annex 6 attribution to blocks '!#REF!</definedName>
    <definedName name="__123Graph_AChart21" localSheetId="4" hidden="1">'[1]annex 6 attribution to blocks '!#REF!</definedName>
    <definedName name="__123Graph_AChart21" localSheetId="5" hidden="1">'[1]annex 6 attribution to blocks '!#REF!</definedName>
    <definedName name="__123Graph_AChart21" localSheetId="6" hidden="1">'[1]annex 6 attribution to blocks '!#REF!</definedName>
    <definedName name="__123Graph_AChart21" localSheetId="7" hidden="1">'[1]annex 6 attribution to blocks '!#REF!</definedName>
    <definedName name="__123Graph_AChart21" localSheetId="8" hidden="1">'[1]annex 6 attribution to blocks '!#REF!</definedName>
    <definedName name="__123Graph_AChart21" localSheetId="9" hidden="1">'[1]annex 6 attribution to blocks '!#REF!</definedName>
    <definedName name="__123Graph_AChart21" localSheetId="10" hidden="1">'[1]annex 6 attribution to blocks '!#REF!</definedName>
    <definedName name="__123Graph_AChart21" localSheetId="11" hidden="1">'[1]annex 6 attribution to blocks '!#REF!</definedName>
    <definedName name="__123Graph_AChart21" localSheetId="12" hidden="1">'[1]annex 6 attribution to blocks '!#REF!</definedName>
    <definedName name="__123Graph_AChart21" localSheetId="13" hidden="1">'[1]annex 6 attribution to blocks '!#REF!</definedName>
    <definedName name="__123Graph_AChart21" localSheetId="1" hidden="1">'[1]annex 6 attribution to blocks '!#REF!</definedName>
    <definedName name="__123Graph_AChart3" localSheetId="2" hidden="1">'[1]annex 6 attribution to blocks '!#REF!</definedName>
    <definedName name="__123Graph_AChart3" localSheetId="3" hidden="1">'[1]annex 6 attribution to blocks '!#REF!</definedName>
    <definedName name="__123Graph_AChart3" localSheetId="4" hidden="1">'[1]annex 6 attribution to blocks '!#REF!</definedName>
    <definedName name="__123Graph_AChart3" localSheetId="5" hidden="1">'[1]annex 6 attribution to blocks '!#REF!</definedName>
    <definedName name="__123Graph_AChart3" localSheetId="6" hidden="1">'[1]annex 6 attribution to blocks '!#REF!</definedName>
    <definedName name="__123Graph_AChart3" localSheetId="7" hidden="1">'[1]annex 6 attribution to blocks '!#REF!</definedName>
    <definedName name="__123Graph_AChart3" localSheetId="8" hidden="1">'[1]annex 6 attribution to blocks '!#REF!</definedName>
    <definedName name="__123Graph_AChart3" localSheetId="9" hidden="1">'[1]annex 6 attribution to blocks '!#REF!</definedName>
    <definedName name="__123Graph_AChart3" localSheetId="10" hidden="1">'[1]annex 6 attribution to blocks '!#REF!</definedName>
    <definedName name="__123Graph_AChart3" localSheetId="11" hidden="1">'[1]annex 6 attribution to blocks '!#REF!</definedName>
    <definedName name="__123Graph_AChart3" localSheetId="12" hidden="1">'[1]annex 6 attribution to blocks '!#REF!</definedName>
    <definedName name="__123Graph_AChart3" localSheetId="13" hidden="1">'[1]annex 6 attribution to blocks '!#REF!</definedName>
    <definedName name="__123Graph_AChart3" localSheetId="1" hidden="1">'[1]annex 6 attribution to blocks '!#REF!</definedName>
    <definedName name="__123Graph_AChart4" localSheetId="2" hidden="1">'[1]annex 6 attribution to blocks '!#REF!</definedName>
    <definedName name="__123Graph_AChart4" localSheetId="3" hidden="1">'[1]annex 6 attribution to blocks '!#REF!</definedName>
    <definedName name="__123Graph_AChart4" localSheetId="4" hidden="1">'[1]annex 6 attribution to blocks '!#REF!</definedName>
    <definedName name="__123Graph_AChart4" localSheetId="5" hidden="1">'[1]annex 6 attribution to blocks '!#REF!</definedName>
    <definedName name="__123Graph_AChart4" localSheetId="6" hidden="1">'[1]annex 6 attribution to blocks '!#REF!</definedName>
    <definedName name="__123Graph_AChart4" localSheetId="7" hidden="1">'[1]annex 6 attribution to blocks '!#REF!</definedName>
    <definedName name="__123Graph_AChart4" localSheetId="8" hidden="1">'[1]annex 6 attribution to blocks '!#REF!</definedName>
    <definedName name="__123Graph_AChart4" localSheetId="9" hidden="1">'[1]annex 6 attribution to blocks '!#REF!</definedName>
    <definedName name="__123Graph_AChart4" localSheetId="10" hidden="1">'[1]annex 6 attribution to blocks '!#REF!</definedName>
    <definedName name="__123Graph_AChart4" localSheetId="11" hidden="1">'[1]annex 6 attribution to blocks '!#REF!</definedName>
    <definedName name="__123Graph_AChart4" localSheetId="12" hidden="1">'[1]annex 6 attribution to blocks '!#REF!</definedName>
    <definedName name="__123Graph_AChart4" localSheetId="13" hidden="1">'[1]annex 6 attribution to blocks '!#REF!</definedName>
    <definedName name="__123Graph_AChart4" localSheetId="1" hidden="1">'[1]annex 6 attribution to blocks '!#REF!</definedName>
    <definedName name="__123Graph_AChart5" localSheetId="2" hidden="1">'[1]annex 6 attribution to blocks '!#REF!</definedName>
    <definedName name="__123Graph_AChart5" localSheetId="3" hidden="1">'[1]annex 6 attribution to blocks '!#REF!</definedName>
    <definedName name="__123Graph_AChart5" localSheetId="4" hidden="1">'[1]annex 6 attribution to blocks '!#REF!</definedName>
    <definedName name="__123Graph_AChart5" localSheetId="5" hidden="1">'[1]annex 6 attribution to blocks '!#REF!</definedName>
    <definedName name="__123Graph_AChart5" localSheetId="6" hidden="1">'[1]annex 6 attribution to blocks '!#REF!</definedName>
    <definedName name="__123Graph_AChart5" localSheetId="7" hidden="1">'[1]annex 6 attribution to blocks '!#REF!</definedName>
    <definedName name="__123Graph_AChart5" localSheetId="8" hidden="1">'[1]annex 6 attribution to blocks '!#REF!</definedName>
    <definedName name="__123Graph_AChart5" localSheetId="9" hidden="1">'[1]annex 6 attribution to blocks '!#REF!</definedName>
    <definedName name="__123Graph_AChart5" localSheetId="10" hidden="1">'[1]annex 6 attribution to blocks '!#REF!</definedName>
    <definedName name="__123Graph_AChart5" localSheetId="11" hidden="1">'[1]annex 6 attribution to blocks '!#REF!</definedName>
    <definedName name="__123Graph_AChart5" localSheetId="12" hidden="1">'[1]annex 6 attribution to blocks '!#REF!</definedName>
    <definedName name="__123Graph_AChart5" localSheetId="13" hidden="1">'[1]annex 6 attribution to blocks '!#REF!</definedName>
    <definedName name="__123Graph_AChart5" localSheetId="1" hidden="1">'[1]annex 6 attribution to blocks '!#REF!</definedName>
    <definedName name="__123Graph_AChart6" localSheetId="2" hidden="1">'[1]annex 6 attribution to blocks '!#REF!</definedName>
    <definedName name="__123Graph_AChart6" localSheetId="3" hidden="1">'[1]annex 6 attribution to blocks '!#REF!</definedName>
    <definedName name="__123Graph_AChart6" localSheetId="4" hidden="1">'[1]annex 6 attribution to blocks '!#REF!</definedName>
    <definedName name="__123Graph_AChart6" localSheetId="5" hidden="1">'[1]annex 6 attribution to blocks '!#REF!</definedName>
    <definedName name="__123Graph_AChart6" localSheetId="6" hidden="1">'[1]annex 6 attribution to blocks '!#REF!</definedName>
    <definedName name="__123Graph_AChart6" localSheetId="7" hidden="1">'[1]annex 6 attribution to blocks '!#REF!</definedName>
    <definedName name="__123Graph_AChart6" localSheetId="8" hidden="1">'[1]annex 6 attribution to blocks '!#REF!</definedName>
    <definedName name="__123Graph_AChart6" localSheetId="9" hidden="1">'[1]annex 6 attribution to blocks '!#REF!</definedName>
    <definedName name="__123Graph_AChart6" localSheetId="10" hidden="1">'[1]annex 6 attribution to blocks '!#REF!</definedName>
    <definedName name="__123Graph_AChart6" localSheetId="11" hidden="1">'[1]annex 6 attribution to blocks '!#REF!</definedName>
    <definedName name="__123Graph_AChart6" localSheetId="12" hidden="1">'[1]annex 6 attribution to blocks '!#REF!</definedName>
    <definedName name="__123Graph_AChart6" localSheetId="13" hidden="1">'[1]annex 6 attribution to blocks '!#REF!</definedName>
    <definedName name="__123Graph_AChart6" localSheetId="1" hidden="1">'[1]annex 6 attribution to blocks '!#REF!</definedName>
    <definedName name="__123Graph_AChart7" localSheetId="2" hidden="1">'[1]annex 6 attribution to blocks '!#REF!</definedName>
    <definedName name="__123Graph_AChart7" localSheetId="3" hidden="1">'[1]annex 6 attribution to blocks '!#REF!</definedName>
    <definedName name="__123Graph_AChart7" localSheetId="4" hidden="1">'[1]annex 6 attribution to blocks '!#REF!</definedName>
    <definedName name="__123Graph_AChart7" localSheetId="5" hidden="1">'[1]annex 6 attribution to blocks '!#REF!</definedName>
    <definedName name="__123Graph_AChart7" localSheetId="6" hidden="1">'[1]annex 6 attribution to blocks '!#REF!</definedName>
    <definedName name="__123Graph_AChart7" localSheetId="7" hidden="1">'[1]annex 6 attribution to blocks '!#REF!</definedName>
    <definedName name="__123Graph_AChart7" localSheetId="8" hidden="1">'[1]annex 6 attribution to blocks '!#REF!</definedName>
    <definedName name="__123Graph_AChart7" localSheetId="9" hidden="1">'[1]annex 6 attribution to blocks '!#REF!</definedName>
    <definedName name="__123Graph_AChart7" localSheetId="10" hidden="1">'[1]annex 6 attribution to blocks '!#REF!</definedName>
    <definedName name="__123Graph_AChart7" localSheetId="11" hidden="1">'[1]annex 6 attribution to blocks '!#REF!</definedName>
    <definedName name="__123Graph_AChart7" localSheetId="12" hidden="1">'[1]annex 6 attribution to blocks '!#REF!</definedName>
    <definedName name="__123Graph_AChart7" localSheetId="13" hidden="1">'[1]annex 6 attribution to blocks '!#REF!</definedName>
    <definedName name="__123Graph_AChart7" localSheetId="1" hidden="1">'[1]annex 6 attribution to blocks '!#REF!</definedName>
    <definedName name="__123Graph_AChart8" localSheetId="2" hidden="1">'[2]annex 6 attribution to blocks '!#REF!</definedName>
    <definedName name="__123Graph_AChart8" localSheetId="3" hidden="1">'[2]annex 6 attribution to blocks '!#REF!</definedName>
    <definedName name="__123Graph_AChart8" localSheetId="4" hidden="1">'[2]annex 6 attribution to blocks '!#REF!</definedName>
    <definedName name="__123Graph_AChart8" localSheetId="5" hidden="1">'[2]annex 6 attribution to blocks '!#REF!</definedName>
    <definedName name="__123Graph_AChart8" localSheetId="6" hidden="1">'[2]annex 6 attribution to blocks '!#REF!</definedName>
    <definedName name="__123Graph_AChart8" localSheetId="7" hidden="1">'[2]annex 6 attribution to blocks '!#REF!</definedName>
    <definedName name="__123Graph_AChart8" localSheetId="8" hidden="1">'[2]annex 6 attribution to blocks '!#REF!</definedName>
    <definedName name="__123Graph_AChart8" localSheetId="9" hidden="1">'[2]annex 6 attribution to blocks '!#REF!</definedName>
    <definedName name="__123Graph_AChart8" localSheetId="10" hidden="1">'[2]annex 6 attribution to blocks '!#REF!</definedName>
    <definedName name="__123Graph_AChart8" localSheetId="11" hidden="1">'[2]annex 6 attribution to blocks '!#REF!</definedName>
    <definedName name="__123Graph_AChart8" localSheetId="12" hidden="1">'[2]annex 6 attribution to blocks '!#REF!</definedName>
    <definedName name="__123Graph_AChart8" localSheetId="13" hidden="1">'[2]annex 6 attribution to blocks '!#REF!</definedName>
    <definedName name="__123Graph_AChart8" localSheetId="1" hidden="1">'[2]annex 6 attribution to blocks '!#REF!</definedName>
    <definedName name="__123Graph_AChart8" localSheetId="0" hidden="1">[3]A!#REF!</definedName>
    <definedName name="__123Graph_AChart8" hidden="1">[4]A!#REF!</definedName>
    <definedName name="__123Graph_AChart9" localSheetId="2" hidden="1">'[1]annex 6 attribution to blocks '!#REF!</definedName>
    <definedName name="__123Graph_AChart9" localSheetId="3" hidden="1">'[1]annex 6 attribution to blocks '!#REF!</definedName>
    <definedName name="__123Graph_AChart9" localSheetId="4" hidden="1">'[1]annex 6 attribution to blocks '!#REF!</definedName>
    <definedName name="__123Graph_AChart9" localSheetId="5" hidden="1">'[1]annex 6 attribution to blocks '!#REF!</definedName>
    <definedName name="__123Graph_AChart9" localSheetId="6" hidden="1">'[1]annex 6 attribution to blocks '!#REF!</definedName>
    <definedName name="__123Graph_AChart9" localSheetId="7" hidden="1">'[1]annex 6 attribution to blocks '!#REF!</definedName>
    <definedName name="__123Graph_AChart9" localSheetId="8" hidden="1">'[1]annex 6 attribution to blocks '!#REF!</definedName>
    <definedName name="__123Graph_AChart9" localSheetId="9" hidden="1">'[1]annex 6 attribution to blocks '!#REF!</definedName>
    <definedName name="__123Graph_AChart9" localSheetId="10" hidden="1">'[1]annex 6 attribution to blocks '!#REF!</definedName>
    <definedName name="__123Graph_AChart9" localSheetId="11" hidden="1">'[1]annex 6 attribution to blocks '!#REF!</definedName>
    <definedName name="__123Graph_AChart9" localSheetId="12" hidden="1">'[1]annex 6 attribution to blocks '!#REF!</definedName>
    <definedName name="__123Graph_AChart9" localSheetId="13" hidden="1">'[1]annex 6 attribution to blocks '!#REF!</definedName>
    <definedName name="__123Graph_AChart9" localSheetId="1" hidden="1">'[1]annex 6 attribution to blocks '!#REF!</definedName>
    <definedName name="__123Graph_ACurrent" localSheetId="2" hidden="1">'[1]annex 6 attribution to blocks '!#REF!</definedName>
    <definedName name="__123Graph_ACurrent" localSheetId="3" hidden="1">'[1]annex 6 attribution to blocks '!#REF!</definedName>
    <definedName name="__123Graph_ACurrent" localSheetId="4" hidden="1">'[1]annex 6 attribution to blocks '!#REF!</definedName>
    <definedName name="__123Graph_ACurrent" localSheetId="5" hidden="1">'[1]annex 6 attribution to blocks '!#REF!</definedName>
    <definedName name="__123Graph_ACurrent" localSheetId="6" hidden="1">'[1]annex 6 attribution to blocks '!#REF!</definedName>
    <definedName name="__123Graph_ACurrent" localSheetId="7" hidden="1">'[1]annex 6 attribution to blocks '!#REF!</definedName>
    <definedName name="__123Graph_ACurrent" localSheetId="8" hidden="1">'[1]annex 6 attribution to blocks '!#REF!</definedName>
    <definedName name="__123Graph_ACurrent" localSheetId="9" hidden="1">'[1]annex 6 attribution to blocks '!#REF!</definedName>
    <definedName name="__123Graph_ACurrent" localSheetId="10" hidden="1">'[1]annex 6 attribution to blocks '!#REF!</definedName>
    <definedName name="__123Graph_ACurrent" localSheetId="11" hidden="1">'[1]annex 6 attribution to blocks '!#REF!</definedName>
    <definedName name="__123Graph_ACurrent" localSheetId="12" hidden="1">'[1]annex 6 attribution to blocks '!#REF!</definedName>
    <definedName name="__123Graph_ACurrent" localSheetId="13" hidden="1">'[1]annex 6 attribution to blocks '!#REF!</definedName>
    <definedName name="__123Graph_ACurrent" localSheetId="1" hidden="1">'[1]annex 6 attribution to blocks '!#REF!</definedName>
    <definedName name="__123Graph_X" localSheetId="2" hidden="1">'[1]annex 6 attribution to blocks '!#REF!</definedName>
    <definedName name="__123Graph_X" localSheetId="3" hidden="1">'[1]annex 6 attribution to blocks '!#REF!</definedName>
    <definedName name="__123Graph_X" localSheetId="4" hidden="1">'[1]annex 6 attribution to blocks '!#REF!</definedName>
    <definedName name="__123Graph_X" localSheetId="5" hidden="1">'[1]annex 6 attribution to blocks '!#REF!</definedName>
    <definedName name="__123Graph_X" localSheetId="6" hidden="1">'[1]annex 6 attribution to blocks '!#REF!</definedName>
    <definedName name="__123Graph_X" localSheetId="7" hidden="1">'[1]annex 6 attribution to blocks '!#REF!</definedName>
    <definedName name="__123Graph_X" localSheetId="8" hidden="1">'[1]annex 6 attribution to blocks '!#REF!</definedName>
    <definedName name="__123Graph_X" localSheetId="9" hidden="1">'[1]annex 6 attribution to blocks '!#REF!</definedName>
    <definedName name="__123Graph_X" localSheetId="10" hidden="1">'[1]annex 6 attribution to blocks '!#REF!</definedName>
    <definedName name="__123Graph_X" localSheetId="11" hidden="1">'[1]annex 6 attribution to blocks '!#REF!</definedName>
    <definedName name="__123Graph_X" localSheetId="12" hidden="1">'[1]annex 6 attribution to blocks '!#REF!</definedName>
    <definedName name="__123Graph_X" localSheetId="13" hidden="1">'[1]annex 6 attribution to blocks '!#REF!</definedName>
    <definedName name="__123Graph_X" localSheetId="1" hidden="1">'[1]annex 6 attribution to blocks '!#REF!</definedName>
    <definedName name="__123Graph_XChart1" localSheetId="2" hidden="1">'[1]annex 6 attribution to blocks '!#REF!</definedName>
    <definedName name="__123Graph_XChart1" localSheetId="3" hidden="1">'[1]annex 6 attribution to blocks '!#REF!</definedName>
    <definedName name="__123Graph_XChart1" localSheetId="4" hidden="1">'[1]annex 6 attribution to blocks '!#REF!</definedName>
    <definedName name="__123Graph_XChart1" localSheetId="5" hidden="1">'[1]annex 6 attribution to blocks '!#REF!</definedName>
    <definedName name="__123Graph_XChart1" localSheetId="6" hidden="1">'[1]annex 6 attribution to blocks '!#REF!</definedName>
    <definedName name="__123Graph_XChart1" localSheetId="7" hidden="1">'[1]annex 6 attribution to blocks '!#REF!</definedName>
    <definedName name="__123Graph_XChart1" localSheetId="8" hidden="1">'[1]annex 6 attribution to blocks '!#REF!</definedName>
    <definedName name="__123Graph_XChart1" localSheetId="9" hidden="1">'[1]annex 6 attribution to blocks '!#REF!</definedName>
    <definedName name="__123Graph_XChart1" localSheetId="10" hidden="1">'[1]annex 6 attribution to blocks '!#REF!</definedName>
    <definedName name="__123Graph_XChart1" localSheetId="11" hidden="1">'[1]annex 6 attribution to blocks '!#REF!</definedName>
    <definedName name="__123Graph_XChart1" localSheetId="12" hidden="1">'[1]annex 6 attribution to blocks '!#REF!</definedName>
    <definedName name="__123Graph_XChart1" localSheetId="13" hidden="1">'[1]annex 6 attribution to blocks '!#REF!</definedName>
    <definedName name="__123Graph_XChart1" localSheetId="1" hidden="1">'[1]annex 6 attribution to blocks '!#REF!</definedName>
    <definedName name="__123Graph_XChart10" localSheetId="2" hidden="1">'[1]annex 6 attribution to blocks '!#REF!</definedName>
    <definedName name="__123Graph_XChart10" localSheetId="3" hidden="1">'[1]annex 6 attribution to blocks '!#REF!</definedName>
    <definedName name="__123Graph_XChart10" localSheetId="4" hidden="1">'[1]annex 6 attribution to blocks '!#REF!</definedName>
    <definedName name="__123Graph_XChart10" localSheetId="5" hidden="1">'[1]annex 6 attribution to blocks '!#REF!</definedName>
    <definedName name="__123Graph_XChart10" localSheetId="6" hidden="1">'[1]annex 6 attribution to blocks '!#REF!</definedName>
    <definedName name="__123Graph_XChart10" localSheetId="7" hidden="1">'[1]annex 6 attribution to blocks '!#REF!</definedName>
    <definedName name="__123Graph_XChart10" localSheetId="8" hidden="1">'[1]annex 6 attribution to blocks '!#REF!</definedName>
    <definedName name="__123Graph_XChart10" localSheetId="9" hidden="1">'[1]annex 6 attribution to blocks '!#REF!</definedName>
    <definedName name="__123Graph_XChart10" localSheetId="10" hidden="1">'[1]annex 6 attribution to blocks '!#REF!</definedName>
    <definedName name="__123Graph_XChart10" localSheetId="11" hidden="1">'[1]annex 6 attribution to blocks '!#REF!</definedName>
    <definedName name="__123Graph_XChart10" localSheetId="12" hidden="1">'[1]annex 6 attribution to blocks '!#REF!</definedName>
    <definedName name="__123Graph_XChart10" localSheetId="13" hidden="1">'[1]annex 6 attribution to blocks '!#REF!</definedName>
    <definedName name="__123Graph_XChart10" localSheetId="1" hidden="1">'[1]annex 6 attribution to blocks '!#REF!</definedName>
    <definedName name="__123Graph_XChart11" localSheetId="2" hidden="1">'[1]annex 6 attribution to blocks '!#REF!</definedName>
    <definedName name="__123Graph_XChart11" localSheetId="3" hidden="1">'[1]annex 6 attribution to blocks '!#REF!</definedName>
    <definedName name="__123Graph_XChart11" localSheetId="4" hidden="1">'[1]annex 6 attribution to blocks '!#REF!</definedName>
    <definedName name="__123Graph_XChart11" localSheetId="5" hidden="1">'[1]annex 6 attribution to blocks '!#REF!</definedName>
    <definedName name="__123Graph_XChart11" localSheetId="6" hidden="1">'[1]annex 6 attribution to blocks '!#REF!</definedName>
    <definedName name="__123Graph_XChart11" localSheetId="7" hidden="1">'[1]annex 6 attribution to blocks '!#REF!</definedName>
    <definedName name="__123Graph_XChart11" localSheetId="8" hidden="1">'[1]annex 6 attribution to blocks '!#REF!</definedName>
    <definedName name="__123Graph_XChart11" localSheetId="9" hidden="1">'[1]annex 6 attribution to blocks '!#REF!</definedName>
    <definedName name="__123Graph_XChart11" localSheetId="10" hidden="1">'[1]annex 6 attribution to blocks '!#REF!</definedName>
    <definedName name="__123Graph_XChart11" localSheetId="11" hidden="1">'[1]annex 6 attribution to blocks '!#REF!</definedName>
    <definedName name="__123Graph_XChart11" localSheetId="12" hidden="1">'[1]annex 6 attribution to blocks '!#REF!</definedName>
    <definedName name="__123Graph_XChart11" localSheetId="13" hidden="1">'[1]annex 6 attribution to blocks '!#REF!</definedName>
    <definedName name="__123Graph_XChart11" localSheetId="1" hidden="1">'[1]annex 6 attribution to blocks '!#REF!</definedName>
    <definedName name="__123Graph_XChart12" localSheetId="2" hidden="1">'[1]annex 6 attribution to blocks '!#REF!</definedName>
    <definedName name="__123Graph_XChart12" localSheetId="3" hidden="1">'[1]annex 6 attribution to blocks '!#REF!</definedName>
    <definedName name="__123Graph_XChart12" localSheetId="4" hidden="1">'[1]annex 6 attribution to blocks '!#REF!</definedName>
    <definedName name="__123Graph_XChart12" localSheetId="5" hidden="1">'[1]annex 6 attribution to blocks '!#REF!</definedName>
    <definedName name="__123Graph_XChart12" localSheetId="6" hidden="1">'[1]annex 6 attribution to blocks '!#REF!</definedName>
    <definedName name="__123Graph_XChart12" localSheetId="7" hidden="1">'[1]annex 6 attribution to blocks '!#REF!</definedName>
    <definedName name="__123Graph_XChart12" localSheetId="8" hidden="1">'[1]annex 6 attribution to blocks '!#REF!</definedName>
    <definedName name="__123Graph_XChart12" localSheetId="9" hidden="1">'[1]annex 6 attribution to blocks '!#REF!</definedName>
    <definedName name="__123Graph_XChart12" localSheetId="10" hidden="1">'[1]annex 6 attribution to blocks '!#REF!</definedName>
    <definedName name="__123Graph_XChart12" localSheetId="11" hidden="1">'[1]annex 6 attribution to blocks '!#REF!</definedName>
    <definedName name="__123Graph_XChart12" localSheetId="12" hidden="1">'[1]annex 6 attribution to blocks '!#REF!</definedName>
    <definedName name="__123Graph_XChart12" localSheetId="13" hidden="1">'[1]annex 6 attribution to blocks '!#REF!</definedName>
    <definedName name="__123Graph_XChart12" localSheetId="1" hidden="1">'[1]annex 6 attribution to blocks '!#REF!</definedName>
    <definedName name="__123Graph_XChart13" localSheetId="2" hidden="1">'[1]annex 6 attribution to blocks '!#REF!</definedName>
    <definedName name="__123Graph_XChart13" localSheetId="3" hidden="1">'[1]annex 6 attribution to blocks '!#REF!</definedName>
    <definedName name="__123Graph_XChart13" localSheetId="4" hidden="1">'[1]annex 6 attribution to blocks '!#REF!</definedName>
    <definedName name="__123Graph_XChart13" localSheetId="5" hidden="1">'[1]annex 6 attribution to blocks '!#REF!</definedName>
    <definedName name="__123Graph_XChart13" localSheetId="6" hidden="1">'[1]annex 6 attribution to blocks '!#REF!</definedName>
    <definedName name="__123Graph_XChart13" localSheetId="7" hidden="1">'[1]annex 6 attribution to blocks '!#REF!</definedName>
    <definedName name="__123Graph_XChart13" localSheetId="8" hidden="1">'[1]annex 6 attribution to blocks '!#REF!</definedName>
    <definedName name="__123Graph_XChart13" localSheetId="9" hidden="1">'[1]annex 6 attribution to blocks '!#REF!</definedName>
    <definedName name="__123Graph_XChart13" localSheetId="10" hidden="1">'[1]annex 6 attribution to blocks '!#REF!</definedName>
    <definedName name="__123Graph_XChart13" localSheetId="11" hidden="1">'[1]annex 6 attribution to blocks '!#REF!</definedName>
    <definedName name="__123Graph_XChart13" localSheetId="12" hidden="1">'[1]annex 6 attribution to blocks '!#REF!</definedName>
    <definedName name="__123Graph_XChart13" localSheetId="13" hidden="1">'[1]annex 6 attribution to blocks '!#REF!</definedName>
    <definedName name="__123Graph_XChart13" localSheetId="1" hidden="1">'[1]annex 6 attribution to blocks '!#REF!</definedName>
    <definedName name="__123Graph_XChart14" localSheetId="2" hidden="1">'[1]annex 6 attribution to blocks '!#REF!</definedName>
    <definedName name="__123Graph_XChart14" localSheetId="3" hidden="1">'[1]annex 6 attribution to blocks '!#REF!</definedName>
    <definedName name="__123Graph_XChart14" localSheetId="4" hidden="1">'[1]annex 6 attribution to blocks '!#REF!</definedName>
    <definedName name="__123Graph_XChart14" localSheetId="5" hidden="1">'[1]annex 6 attribution to blocks '!#REF!</definedName>
    <definedName name="__123Graph_XChart14" localSheetId="6" hidden="1">'[1]annex 6 attribution to blocks '!#REF!</definedName>
    <definedName name="__123Graph_XChart14" localSheetId="7" hidden="1">'[1]annex 6 attribution to blocks '!#REF!</definedName>
    <definedName name="__123Graph_XChart14" localSheetId="8" hidden="1">'[1]annex 6 attribution to blocks '!#REF!</definedName>
    <definedName name="__123Graph_XChart14" localSheetId="9" hidden="1">'[1]annex 6 attribution to blocks '!#REF!</definedName>
    <definedName name="__123Graph_XChart14" localSheetId="10" hidden="1">'[1]annex 6 attribution to blocks '!#REF!</definedName>
    <definedName name="__123Graph_XChart14" localSheetId="11" hidden="1">'[1]annex 6 attribution to blocks '!#REF!</definedName>
    <definedName name="__123Graph_XChart14" localSheetId="12" hidden="1">'[1]annex 6 attribution to blocks '!#REF!</definedName>
    <definedName name="__123Graph_XChart14" localSheetId="13" hidden="1">'[1]annex 6 attribution to blocks '!#REF!</definedName>
    <definedName name="__123Graph_XChart14" localSheetId="1" hidden="1">'[1]annex 6 attribution to blocks '!#REF!</definedName>
    <definedName name="__123Graph_XChart15" localSheetId="2" hidden="1">'[1]annex 6 attribution to blocks '!#REF!</definedName>
    <definedName name="__123Graph_XChart15" localSheetId="3" hidden="1">'[1]annex 6 attribution to blocks '!#REF!</definedName>
    <definedName name="__123Graph_XChart15" localSheetId="4" hidden="1">'[1]annex 6 attribution to blocks '!#REF!</definedName>
    <definedName name="__123Graph_XChart15" localSheetId="5" hidden="1">'[1]annex 6 attribution to blocks '!#REF!</definedName>
    <definedName name="__123Graph_XChart15" localSheetId="6" hidden="1">'[1]annex 6 attribution to blocks '!#REF!</definedName>
    <definedName name="__123Graph_XChart15" localSheetId="7" hidden="1">'[1]annex 6 attribution to blocks '!#REF!</definedName>
    <definedName name="__123Graph_XChart15" localSheetId="8" hidden="1">'[1]annex 6 attribution to blocks '!#REF!</definedName>
    <definedName name="__123Graph_XChart15" localSheetId="9" hidden="1">'[1]annex 6 attribution to blocks '!#REF!</definedName>
    <definedName name="__123Graph_XChart15" localSheetId="10" hidden="1">'[1]annex 6 attribution to blocks '!#REF!</definedName>
    <definedName name="__123Graph_XChart15" localSheetId="11" hidden="1">'[1]annex 6 attribution to blocks '!#REF!</definedName>
    <definedName name="__123Graph_XChart15" localSheetId="12" hidden="1">'[1]annex 6 attribution to blocks '!#REF!</definedName>
    <definedName name="__123Graph_XChart15" localSheetId="13" hidden="1">'[1]annex 6 attribution to blocks '!#REF!</definedName>
    <definedName name="__123Graph_XChart15" localSheetId="1" hidden="1">'[1]annex 6 attribution to blocks '!#REF!</definedName>
    <definedName name="__123Graph_XChart16" localSheetId="2" hidden="1">'[1]annex 6 attribution to blocks '!#REF!</definedName>
    <definedName name="__123Graph_XChart16" localSheetId="3" hidden="1">'[1]annex 6 attribution to blocks '!#REF!</definedName>
    <definedName name="__123Graph_XChart16" localSheetId="4" hidden="1">'[1]annex 6 attribution to blocks '!#REF!</definedName>
    <definedName name="__123Graph_XChart16" localSheetId="5" hidden="1">'[1]annex 6 attribution to blocks '!#REF!</definedName>
    <definedName name="__123Graph_XChart16" localSheetId="6" hidden="1">'[1]annex 6 attribution to blocks '!#REF!</definedName>
    <definedName name="__123Graph_XChart16" localSheetId="7" hidden="1">'[1]annex 6 attribution to blocks '!#REF!</definedName>
    <definedName name="__123Graph_XChart16" localSheetId="8" hidden="1">'[1]annex 6 attribution to blocks '!#REF!</definedName>
    <definedName name="__123Graph_XChart16" localSheetId="9" hidden="1">'[1]annex 6 attribution to blocks '!#REF!</definedName>
    <definedName name="__123Graph_XChart16" localSheetId="10" hidden="1">'[1]annex 6 attribution to blocks '!#REF!</definedName>
    <definedName name="__123Graph_XChart16" localSheetId="11" hidden="1">'[1]annex 6 attribution to blocks '!#REF!</definedName>
    <definedName name="__123Graph_XChart16" localSheetId="12" hidden="1">'[1]annex 6 attribution to blocks '!#REF!</definedName>
    <definedName name="__123Graph_XChart16" localSheetId="13" hidden="1">'[1]annex 6 attribution to blocks '!#REF!</definedName>
    <definedName name="__123Graph_XChart16" localSheetId="1" hidden="1">'[1]annex 6 attribution to blocks '!#REF!</definedName>
    <definedName name="__123Graph_XChart17" localSheetId="2" hidden="1">'[1]annex 6 attribution to blocks '!#REF!</definedName>
    <definedName name="__123Graph_XChart17" localSheetId="3" hidden="1">'[1]annex 6 attribution to blocks '!#REF!</definedName>
    <definedName name="__123Graph_XChart17" localSheetId="4" hidden="1">'[1]annex 6 attribution to blocks '!#REF!</definedName>
    <definedName name="__123Graph_XChart17" localSheetId="5" hidden="1">'[1]annex 6 attribution to blocks '!#REF!</definedName>
    <definedName name="__123Graph_XChart17" localSheetId="6" hidden="1">'[1]annex 6 attribution to blocks '!#REF!</definedName>
    <definedName name="__123Graph_XChart17" localSheetId="7" hidden="1">'[1]annex 6 attribution to blocks '!#REF!</definedName>
    <definedName name="__123Graph_XChart17" localSheetId="8" hidden="1">'[1]annex 6 attribution to blocks '!#REF!</definedName>
    <definedName name="__123Graph_XChart17" localSheetId="9" hidden="1">'[1]annex 6 attribution to blocks '!#REF!</definedName>
    <definedName name="__123Graph_XChart17" localSheetId="10" hidden="1">'[1]annex 6 attribution to blocks '!#REF!</definedName>
    <definedName name="__123Graph_XChart17" localSheetId="11" hidden="1">'[1]annex 6 attribution to blocks '!#REF!</definedName>
    <definedName name="__123Graph_XChart17" localSheetId="12" hidden="1">'[1]annex 6 attribution to blocks '!#REF!</definedName>
    <definedName name="__123Graph_XChart17" localSheetId="13" hidden="1">'[1]annex 6 attribution to blocks '!#REF!</definedName>
    <definedName name="__123Graph_XChart17" localSheetId="1" hidden="1">'[1]annex 6 attribution to blocks '!#REF!</definedName>
    <definedName name="__123Graph_XChart18" localSheetId="2" hidden="1">'[1]annex 6 attribution to blocks '!#REF!</definedName>
    <definedName name="__123Graph_XChart18" localSheetId="3" hidden="1">'[1]annex 6 attribution to blocks '!#REF!</definedName>
    <definedName name="__123Graph_XChart18" localSheetId="4" hidden="1">'[1]annex 6 attribution to blocks '!#REF!</definedName>
    <definedName name="__123Graph_XChart18" localSheetId="5" hidden="1">'[1]annex 6 attribution to blocks '!#REF!</definedName>
    <definedName name="__123Graph_XChart18" localSheetId="6" hidden="1">'[1]annex 6 attribution to blocks '!#REF!</definedName>
    <definedName name="__123Graph_XChart18" localSheetId="7" hidden="1">'[1]annex 6 attribution to blocks '!#REF!</definedName>
    <definedName name="__123Graph_XChart18" localSheetId="8" hidden="1">'[1]annex 6 attribution to blocks '!#REF!</definedName>
    <definedName name="__123Graph_XChart18" localSheetId="9" hidden="1">'[1]annex 6 attribution to blocks '!#REF!</definedName>
    <definedName name="__123Graph_XChart18" localSheetId="10" hidden="1">'[1]annex 6 attribution to blocks '!#REF!</definedName>
    <definedName name="__123Graph_XChart18" localSheetId="11" hidden="1">'[1]annex 6 attribution to blocks '!#REF!</definedName>
    <definedName name="__123Graph_XChart18" localSheetId="12" hidden="1">'[1]annex 6 attribution to blocks '!#REF!</definedName>
    <definedName name="__123Graph_XChart18" localSheetId="13" hidden="1">'[1]annex 6 attribution to blocks '!#REF!</definedName>
    <definedName name="__123Graph_XChart18" localSheetId="1" hidden="1">'[1]annex 6 attribution to blocks '!#REF!</definedName>
    <definedName name="__123Graph_XChart19" localSheetId="2" hidden="1">'[1]annex 6 attribution to blocks '!#REF!</definedName>
    <definedName name="__123Graph_XChart19" localSheetId="3" hidden="1">'[1]annex 6 attribution to blocks '!#REF!</definedName>
    <definedName name="__123Graph_XChart19" localSheetId="4" hidden="1">'[1]annex 6 attribution to blocks '!#REF!</definedName>
    <definedName name="__123Graph_XChart19" localSheetId="5" hidden="1">'[1]annex 6 attribution to blocks '!#REF!</definedName>
    <definedName name="__123Graph_XChart19" localSheetId="6" hidden="1">'[1]annex 6 attribution to blocks '!#REF!</definedName>
    <definedName name="__123Graph_XChart19" localSheetId="7" hidden="1">'[1]annex 6 attribution to blocks '!#REF!</definedName>
    <definedName name="__123Graph_XChart19" localSheetId="8" hidden="1">'[1]annex 6 attribution to blocks '!#REF!</definedName>
    <definedName name="__123Graph_XChart19" localSheetId="9" hidden="1">'[1]annex 6 attribution to blocks '!#REF!</definedName>
    <definedName name="__123Graph_XChart19" localSheetId="10" hidden="1">'[1]annex 6 attribution to blocks '!#REF!</definedName>
    <definedName name="__123Graph_XChart19" localSheetId="11" hidden="1">'[1]annex 6 attribution to blocks '!#REF!</definedName>
    <definedName name="__123Graph_XChart19" localSheetId="12" hidden="1">'[1]annex 6 attribution to blocks '!#REF!</definedName>
    <definedName name="__123Graph_XChart19" localSheetId="13" hidden="1">'[1]annex 6 attribution to blocks '!#REF!</definedName>
    <definedName name="__123Graph_XChart19" localSheetId="1" hidden="1">'[1]annex 6 attribution to blocks '!#REF!</definedName>
    <definedName name="__123Graph_XChart2" localSheetId="2" hidden="1">'[1]annex 6 attribution to blocks '!#REF!</definedName>
    <definedName name="__123Graph_XChart2" localSheetId="3" hidden="1">'[1]annex 6 attribution to blocks '!#REF!</definedName>
    <definedName name="__123Graph_XChart2" localSheetId="4" hidden="1">'[1]annex 6 attribution to blocks '!#REF!</definedName>
    <definedName name="__123Graph_XChart2" localSheetId="5" hidden="1">'[1]annex 6 attribution to blocks '!#REF!</definedName>
    <definedName name="__123Graph_XChart2" localSheetId="6" hidden="1">'[1]annex 6 attribution to blocks '!#REF!</definedName>
    <definedName name="__123Graph_XChart2" localSheetId="7" hidden="1">'[1]annex 6 attribution to blocks '!#REF!</definedName>
    <definedName name="__123Graph_XChart2" localSheetId="8" hidden="1">'[1]annex 6 attribution to blocks '!#REF!</definedName>
    <definedName name="__123Graph_XChart2" localSheetId="9" hidden="1">'[1]annex 6 attribution to blocks '!#REF!</definedName>
    <definedName name="__123Graph_XChart2" localSheetId="10" hidden="1">'[1]annex 6 attribution to blocks '!#REF!</definedName>
    <definedName name="__123Graph_XChart2" localSheetId="11" hidden="1">'[1]annex 6 attribution to blocks '!#REF!</definedName>
    <definedName name="__123Graph_XChart2" localSheetId="12" hidden="1">'[1]annex 6 attribution to blocks '!#REF!</definedName>
    <definedName name="__123Graph_XChart2" localSheetId="13" hidden="1">'[1]annex 6 attribution to blocks '!#REF!</definedName>
    <definedName name="__123Graph_XChart2" localSheetId="1" hidden="1">'[1]annex 6 attribution to blocks '!#REF!</definedName>
    <definedName name="__123Graph_XChart20" localSheetId="2" hidden="1">'[1]annex 6 attribution to blocks '!#REF!</definedName>
    <definedName name="__123Graph_XChart20" localSheetId="3" hidden="1">'[1]annex 6 attribution to blocks '!#REF!</definedName>
    <definedName name="__123Graph_XChart20" localSheetId="4" hidden="1">'[1]annex 6 attribution to blocks '!#REF!</definedName>
    <definedName name="__123Graph_XChart20" localSheetId="5" hidden="1">'[1]annex 6 attribution to blocks '!#REF!</definedName>
    <definedName name="__123Graph_XChart20" localSheetId="6" hidden="1">'[1]annex 6 attribution to blocks '!#REF!</definedName>
    <definedName name="__123Graph_XChart20" localSheetId="7" hidden="1">'[1]annex 6 attribution to blocks '!#REF!</definedName>
    <definedName name="__123Graph_XChart20" localSheetId="8" hidden="1">'[1]annex 6 attribution to blocks '!#REF!</definedName>
    <definedName name="__123Graph_XChart20" localSheetId="9" hidden="1">'[1]annex 6 attribution to blocks '!#REF!</definedName>
    <definedName name="__123Graph_XChart20" localSheetId="10" hidden="1">'[1]annex 6 attribution to blocks '!#REF!</definedName>
    <definedName name="__123Graph_XChart20" localSheetId="11" hidden="1">'[1]annex 6 attribution to blocks '!#REF!</definedName>
    <definedName name="__123Graph_XChart20" localSheetId="12" hidden="1">'[1]annex 6 attribution to blocks '!#REF!</definedName>
    <definedName name="__123Graph_XChart20" localSheetId="13" hidden="1">'[1]annex 6 attribution to blocks '!#REF!</definedName>
    <definedName name="__123Graph_XChart20" localSheetId="1" hidden="1">'[1]annex 6 attribution to blocks '!#REF!</definedName>
    <definedName name="__123Graph_XChart21" localSheetId="2" hidden="1">'[1]annex 6 attribution to blocks '!#REF!</definedName>
    <definedName name="__123Graph_XChart21" localSheetId="3" hidden="1">'[1]annex 6 attribution to blocks '!#REF!</definedName>
    <definedName name="__123Graph_XChart21" localSheetId="4" hidden="1">'[1]annex 6 attribution to blocks '!#REF!</definedName>
    <definedName name="__123Graph_XChart21" localSheetId="5" hidden="1">'[1]annex 6 attribution to blocks '!#REF!</definedName>
    <definedName name="__123Graph_XChart21" localSheetId="6" hidden="1">'[1]annex 6 attribution to blocks '!#REF!</definedName>
    <definedName name="__123Graph_XChart21" localSheetId="7" hidden="1">'[1]annex 6 attribution to blocks '!#REF!</definedName>
    <definedName name="__123Graph_XChart21" localSheetId="8" hidden="1">'[1]annex 6 attribution to blocks '!#REF!</definedName>
    <definedName name="__123Graph_XChart21" localSheetId="9" hidden="1">'[1]annex 6 attribution to blocks '!#REF!</definedName>
    <definedName name="__123Graph_XChart21" localSheetId="10" hidden="1">'[1]annex 6 attribution to blocks '!#REF!</definedName>
    <definedName name="__123Graph_XChart21" localSheetId="11" hidden="1">'[1]annex 6 attribution to blocks '!#REF!</definedName>
    <definedName name="__123Graph_XChart21" localSheetId="12" hidden="1">'[1]annex 6 attribution to blocks '!#REF!</definedName>
    <definedName name="__123Graph_XChart21" localSheetId="13" hidden="1">'[1]annex 6 attribution to blocks '!#REF!</definedName>
    <definedName name="__123Graph_XChart21" localSheetId="1" hidden="1">'[1]annex 6 attribution to blocks '!#REF!</definedName>
    <definedName name="__123Graph_XChart3" localSheetId="2" hidden="1">'[1]annex 6 attribution to blocks '!#REF!</definedName>
    <definedName name="__123Graph_XChart3" localSheetId="3" hidden="1">'[1]annex 6 attribution to blocks '!#REF!</definedName>
    <definedName name="__123Graph_XChart3" localSheetId="4" hidden="1">'[1]annex 6 attribution to blocks '!#REF!</definedName>
    <definedName name="__123Graph_XChart3" localSheetId="5" hidden="1">'[1]annex 6 attribution to blocks '!#REF!</definedName>
    <definedName name="__123Graph_XChart3" localSheetId="6" hidden="1">'[1]annex 6 attribution to blocks '!#REF!</definedName>
    <definedName name="__123Graph_XChart3" localSheetId="7" hidden="1">'[1]annex 6 attribution to blocks '!#REF!</definedName>
    <definedName name="__123Graph_XChart3" localSheetId="8" hidden="1">'[1]annex 6 attribution to blocks '!#REF!</definedName>
    <definedName name="__123Graph_XChart3" localSheetId="9" hidden="1">'[1]annex 6 attribution to blocks '!#REF!</definedName>
    <definedName name="__123Graph_XChart3" localSheetId="10" hidden="1">'[1]annex 6 attribution to blocks '!#REF!</definedName>
    <definedName name="__123Graph_XChart3" localSheetId="11" hidden="1">'[1]annex 6 attribution to blocks '!#REF!</definedName>
    <definedName name="__123Graph_XChart3" localSheetId="12" hidden="1">'[1]annex 6 attribution to blocks '!#REF!</definedName>
    <definedName name="__123Graph_XChart3" localSheetId="13" hidden="1">'[1]annex 6 attribution to blocks '!#REF!</definedName>
    <definedName name="__123Graph_XChart3" localSheetId="1" hidden="1">'[1]annex 6 attribution to blocks '!#REF!</definedName>
    <definedName name="__123Graph_XChart4" localSheetId="2" hidden="1">'[1]annex 6 attribution to blocks '!#REF!</definedName>
    <definedName name="__123Graph_XChart4" localSheetId="3" hidden="1">'[1]annex 6 attribution to blocks '!#REF!</definedName>
    <definedName name="__123Graph_XChart4" localSheetId="4" hidden="1">'[1]annex 6 attribution to blocks '!#REF!</definedName>
    <definedName name="__123Graph_XChart4" localSheetId="5" hidden="1">'[1]annex 6 attribution to blocks '!#REF!</definedName>
    <definedName name="__123Graph_XChart4" localSheetId="6" hidden="1">'[1]annex 6 attribution to blocks '!#REF!</definedName>
    <definedName name="__123Graph_XChart4" localSheetId="7" hidden="1">'[1]annex 6 attribution to blocks '!#REF!</definedName>
    <definedName name="__123Graph_XChart4" localSheetId="8" hidden="1">'[1]annex 6 attribution to blocks '!#REF!</definedName>
    <definedName name="__123Graph_XChart4" localSheetId="9" hidden="1">'[1]annex 6 attribution to blocks '!#REF!</definedName>
    <definedName name="__123Graph_XChart4" localSheetId="10" hidden="1">'[1]annex 6 attribution to blocks '!#REF!</definedName>
    <definedName name="__123Graph_XChart4" localSheetId="11" hidden="1">'[1]annex 6 attribution to blocks '!#REF!</definedName>
    <definedName name="__123Graph_XChart4" localSheetId="12" hidden="1">'[1]annex 6 attribution to blocks '!#REF!</definedName>
    <definedName name="__123Graph_XChart4" localSheetId="13" hidden="1">'[1]annex 6 attribution to blocks '!#REF!</definedName>
    <definedName name="__123Graph_XChart4" localSheetId="1" hidden="1">'[1]annex 6 attribution to blocks '!#REF!</definedName>
    <definedName name="__123Graph_XChart5" localSheetId="2" hidden="1">'[1]annex 6 attribution to blocks '!#REF!</definedName>
    <definedName name="__123Graph_XChart5" localSheetId="3" hidden="1">'[1]annex 6 attribution to blocks '!#REF!</definedName>
    <definedName name="__123Graph_XChart5" localSheetId="4" hidden="1">'[1]annex 6 attribution to blocks '!#REF!</definedName>
    <definedName name="__123Graph_XChart5" localSheetId="5" hidden="1">'[1]annex 6 attribution to blocks '!#REF!</definedName>
    <definedName name="__123Graph_XChart5" localSheetId="6" hidden="1">'[1]annex 6 attribution to blocks '!#REF!</definedName>
    <definedName name="__123Graph_XChart5" localSheetId="7" hidden="1">'[1]annex 6 attribution to blocks '!#REF!</definedName>
    <definedName name="__123Graph_XChart5" localSheetId="8" hidden="1">'[1]annex 6 attribution to blocks '!#REF!</definedName>
    <definedName name="__123Graph_XChart5" localSheetId="9" hidden="1">'[1]annex 6 attribution to blocks '!#REF!</definedName>
    <definedName name="__123Graph_XChart5" localSheetId="10" hidden="1">'[1]annex 6 attribution to blocks '!#REF!</definedName>
    <definedName name="__123Graph_XChart5" localSheetId="11" hidden="1">'[1]annex 6 attribution to blocks '!#REF!</definedName>
    <definedName name="__123Graph_XChart5" localSheetId="12" hidden="1">'[1]annex 6 attribution to blocks '!#REF!</definedName>
    <definedName name="__123Graph_XChart5" localSheetId="13" hidden="1">'[1]annex 6 attribution to blocks '!#REF!</definedName>
    <definedName name="__123Graph_XChart5" localSheetId="1" hidden="1">'[1]annex 6 attribution to blocks '!#REF!</definedName>
    <definedName name="__123Graph_XChart6" localSheetId="2" hidden="1">'[1]annex 6 attribution to blocks '!#REF!</definedName>
    <definedName name="__123Graph_XChart6" localSheetId="3" hidden="1">'[1]annex 6 attribution to blocks '!#REF!</definedName>
    <definedName name="__123Graph_XChart6" localSheetId="4" hidden="1">'[1]annex 6 attribution to blocks '!#REF!</definedName>
    <definedName name="__123Graph_XChart6" localSheetId="5" hidden="1">'[1]annex 6 attribution to blocks '!#REF!</definedName>
    <definedName name="__123Graph_XChart6" localSheetId="6" hidden="1">'[1]annex 6 attribution to blocks '!#REF!</definedName>
    <definedName name="__123Graph_XChart6" localSheetId="7" hidden="1">'[1]annex 6 attribution to blocks '!#REF!</definedName>
    <definedName name="__123Graph_XChart6" localSheetId="8" hidden="1">'[1]annex 6 attribution to blocks '!#REF!</definedName>
    <definedName name="__123Graph_XChart6" localSheetId="9" hidden="1">'[1]annex 6 attribution to blocks '!#REF!</definedName>
    <definedName name="__123Graph_XChart6" localSheetId="10" hidden="1">'[1]annex 6 attribution to blocks '!#REF!</definedName>
    <definedName name="__123Graph_XChart6" localSheetId="11" hidden="1">'[1]annex 6 attribution to blocks '!#REF!</definedName>
    <definedName name="__123Graph_XChart6" localSheetId="12" hidden="1">'[1]annex 6 attribution to blocks '!#REF!</definedName>
    <definedName name="__123Graph_XChart6" localSheetId="13" hidden="1">'[1]annex 6 attribution to blocks '!#REF!</definedName>
    <definedName name="__123Graph_XChart6" localSheetId="1" hidden="1">'[1]annex 6 attribution to blocks '!#REF!</definedName>
    <definedName name="__123Graph_XChart7" localSheetId="2" hidden="1">'[1]annex 6 attribution to blocks '!#REF!</definedName>
    <definedName name="__123Graph_XChart7" localSheetId="3" hidden="1">'[1]annex 6 attribution to blocks '!#REF!</definedName>
    <definedName name="__123Graph_XChart7" localSheetId="4" hidden="1">'[1]annex 6 attribution to blocks '!#REF!</definedName>
    <definedName name="__123Graph_XChart7" localSheetId="5" hidden="1">'[1]annex 6 attribution to blocks '!#REF!</definedName>
    <definedName name="__123Graph_XChart7" localSheetId="6" hidden="1">'[1]annex 6 attribution to blocks '!#REF!</definedName>
    <definedName name="__123Graph_XChart7" localSheetId="7" hidden="1">'[1]annex 6 attribution to blocks '!#REF!</definedName>
    <definedName name="__123Graph_XChart7" localSheetId="8" hidden="1">'[1]annex 6 attribution to blocks '!#REF!</definedName>
    <definedName name="__123Graph_XChart7" localSheetId="9" hidden="1">'[1]annex 6 attribution to blocks '!#REF!</definedName>
    <definedName name="__123Graph_XChart7" localSheetId="10" hidden="1">'[1]annex 6 attribution to blocks '!#REF!</definedName>
    <definedName name="__123Graph_XChart7" localSheetId="11" hidden="1">'[1]annex 6 attribution to blocks '!#REF!</definedName>
    <definedName name="__123Graph_XChart7" localSheetId="12" hidden="1">'[1]annex 6 attribution to blocks '!#REF!</definedName>
    <definedName name="__123Graph_XChart7" localSheetId="13" hidden="1">'[1]annex 6 attribution to blocks '!#REF!</definedName>
    <definedName name="__123Graph_XChart7" localSheetId="1" hidden="1">'[1]annex 6 attribution to blocks '!#REF!</definedName>
    <definedName name="__123Graph_XChart8" localSheetId="2" hidden="1">'[2]annex 6 attribution to blocks '!#REF!</definedName>
    <definedName name="__123Graph_XChart8" localSheetId="3" hidden="1">'[2]annex 6 attribution to blocks '!#REF!</definedName>
    <definedName name="__123Graph_XChart8" localSheetId="4" hidden="1">'[2]annex 6 attribution to blocks '!#REF!</definedName>
    <definedName name="__123Graph_XChart8" localSheetId="5" hidden="1">'[2]annex 6 attribution to blocks '!#REF!</definedName>
    <definedName name="__123Graph_XChart8" localSheetId="6" hidden="1">'[2]annex 6 attribution to blocks '!#REF!</definedName>
    <definedName name="__123Graph_XChart8" localSheetId="7" hidden="1">'[2]annex 6 attribution to blocks '!#REF!</definedName>
    <definedName name="__123Graph_XChart8" localSheetId="8" hidden="1">'[2]annex 6 attribution to blocks '!#REF!</definedName>
    <definedName name="__123Graph_XChart8" localSheetId="9" hidden="1">'[2]annex 6 attribution to blocks '!#REF!</definedName>
    <definedName name="__123Graph_XChart8" localSheetId="10" hidden="1">'[2]annex 6 attribution to blocks '!#REF!</definedName>
    <definedName name="__123Graph_XChart8" localSheetId="11" hidden="1">'[2]annex 6 attribution to blocks '!#REF!</definedName>
    <definedName name="__123Graph_XChart8" localSheetId="12" hidden="1">'[2]annex 6 attribution to blocks '!#REF!</definedName>
    <definedName name="__123Graph_XChart8" localSheetId="13" hidden="1">'[2]annex 6 attribution to blocks '!#REF!</definedName>
    <definedName name="__123Graph_XChart8" localSheetId="1" hidden="1">'[2]annex 6 attribution to blocks '!#REF!</definedName>
    <definedName name="__123Graph_XChart8" localSheetId="0" hidden="1">[3]A!#REF!</definedName>
    <definedName name="__123Graph_XChart8" hidden="1">[4]A!#REF!</definedName>
    <definedName name="__123Graph_XChart9" localSheetId="2" hidden="1">'[1]annex 6 attribution to blocks '!#REF!</definedName>
    <definedName name="__123Graph_XChart9" localSheetId="3" hidden="1">'[1]annex 6 attribution to blocks '!#REF!</definedName>
    <definedName name="__123Graph_XChart9" localSheetId="4" hidden="1">'[1]annex 6 attribution to blocks '!#REF!</definedName>
    <definedName name="__123Graph_XChart9" localSheetId="5" hidden="1">'[1]annex 6 attribution to blocks '!#REF!</definedName>
    <definedName name="__123Graph_XChart9" localSheetId="6" hidden="1">'[1]annex 6 attribution to blocks '!#REF!</definedName>
    <definedName name="__123Graph_XChart9" localSheetId="7" hidden="1">'[1]annex 6 attribution to blocks '!#REF!</definedName>
    <definedName name="__123Graph_XChart9" localSheetId="8" hidden="1">'[1]annex 6 attribution to blocks '!#REF!</definedName>
    <definedName name="__123Graph_XChart9" localSheetId="9" hidden="1">'[1]annex 6 attribution to blocks '!#REF!</definedName>
    <definedName name="__123Graph_XChart9" localSheetId="10" hidden="1">'[1]annex 6 attribution to blocks '!#REF!</definedName>
    <definedName name="__123Graph_XChart9" localSheetId="11" hidden="1">'[1]annex 6 attribution to blocks '!#REF!</definedName>
    <definedName name="__123Graph_XChart9" localSheetId="12" hidden="1">'[1]annex 6 attribution to blocks '!#REF!</definedName>
    <definedName name="__123Graph_XChart9" localSheetId="13" hidden="1">'[1]annex 6 attribution to blocks '!#REF!</definedName>
    <definedName name="__123Graph_XChart9" localSheetId="1" hidden="1">'[1]annex 6 attribution to blocks '!#REF!</definedName>
    <definedName name="__123Graph_XCurrent" localSheetId="2" hidden="1">'[1]annex 6 attribution to blocks '!#REF!</definedName>
    <definedName name="__123Graph_XCurrent" localSheetId="3" hidden="1">'[1]annex 6 attribution to blocks '!#REF!</definedName>
    <definedName name="__123Graph_XCurrent" localSheetId="4" hidden="1">'[1]annex 6 attribution to blocks '!#REF!</definedName>
    <definedName name="__123Graph_XCurrent" localSheetId="5" hidden="1">'[1]annex 6 attribution to blocks '!#REF!</definedName>
    <definedName name="__123Graph_XCurrent" localSheetId="6" hidden="1">'[1]annex 6 attribution to blocks '!#REF!</definedName>
    <definedName name="__123Graph_XCurrent" localSheetId="7" hidden="1">'[1]annex 6 attribution to blocks '!#REF!</definedName>
    <definedName name="__123Graph_XCurrent" localSheetId="8" hidden="1">'[1]annex 6 attribution to blocks '!#REF!</definedName>
    <definedName name="__123Graph_XCurrent" localSheetId="9" hidden="1">'[1]annex 6 attribution to blocks '!#REF!</definedName>
    <definedName name="__123Graph_XCurrent" localSheetId="10" hidden="1">'[1]annex 6 attribution to blocks '!#REF!</definedName>
    <definedName name="__123Graph_XCurrent" localSheetId="11" hidden="1">'[1]annex 6 attribution to blocks '!#REF!</definedName>
    <definedName name="__123Graph_XCurrent" localSheetId="12" hidden="1">'[1]annex 6 attribution to blocks '!#REF!</definedName>
    <definedName name="__123Graph_XCurrent" localSheetId="13" hidden="1">'[1]annex 6 attribution to blocks '!#REF!</definedName>
    <definedName name="__123Graph_XCurrent" localSheetId="1" hidden="1">'[1]annex 6 attribution to blocks '!#REF!</definedName>
    <definedName name="ANDREWES" localSheetId="2">#REF!</definedName>
    <definedName name="ANDREWES" localSheetId="3">#REF!</definedName>
    <definedName name="ANDREWES" localSheetId="4">#REF!</definedName>
    <definedName name="ANDREWES" localSheetId="5">#REF!</definedName>
    <definedName name="ANDREWES" localSheetId="6">#REF!</definedName>
    <definedName name="ANDREWES" localSheetId="7">#REF!</definedName>
    <definedName name="ANDREWES" localSheetId="8">#REF!</definedName>
    <definedName name="ANDREWES" localSheetId="9">#REF!</definedName>
    <definedName name="ANDREWES" localSheetId="10">#REF!</definedName>
    <definedName name="ANDREWES" localSheetId="11">#REF!</definedName>
    <definedName name="ANDREWES" localSheetId="12">#REF!</definedName>
    <definedName name="ANDREWES" localSheetId="13">#REF!</definedName>
    <definedName name="ANDREWES" localSheetId="1">#REF!</definedName>
    <definedName name="BEN_JONSON" localSheetId="2">#REF!</definedName>
    <definedName name="BEN_JONSON" localSheetId="3">#REF!</definedName>
    <definedName name="BEN_JONSON" localSheetId="4">#REF!</definedName>
    <definedName name="BEN_JONSON" localSheetId="5">#REF!</definedName>
    <definedName name="BEN_JONSON" localSheetId="6">#REF!</definedName>
    <definedName name="BEN_JONSON" localSheetId="7">#REF!</definedName>
    <definedName name="BEN_JONSON" localSheetId="8">#REF!</definedName>
    <definedName name="BEN_JONSON" localSheetId="9">#REF!</definedName>
    <definedName name="BEN_JONSON" localSheetId="10">#REF!</definedName>
    <definedName name="BEN_JONSON" localSheetId="11">#REF!</definedName>
    <definedName name="BEN_JONSON" localSheetId="12">#REF!</definedName>
    <definedName name="BEN_JONSON" localSheetId="13">#REF!</definedName>
    <definedName name="BEN_JONSON" localSheetId="1">#REF!</definedName>
    <definedName name="BRANDON" localSheetId="2">#REF!</definedName>
    <definedName name="BRANDON" localSheetId="3">#REF!</definedName>
    <definedName name="BRANDON" localSheetId="4">#REF!</definedName>
    <definedName name="BRANDON" localSheetId="5">#REF!</definedName>
    <definedName name="BRANDON" localSheetId="6">#REF!</definedName>
    <definedName name="BRANDON" localSheetId="7">#REF!</definedName>
    <definedName name="BRANDON" localSheetId="8">#REF!</definedName>
    <definedName name="BRANDON" localSheetId="9">#REF!</definedName>
    <definedName name="BRANDON" localSheetId="10">#REF!</definedName>
    <definedName name="BRANDON" localSheetId="11">#REF!</definedName>
    <definedName name="BRANDON" localSheetId="12">#REF!</definedName>
    <definedName name="BRANDON" localSheetId="13">#REF!</definedName>
    <definedName name="BRANDON" localSheetId="1">#REF!</definedName>
    <definedName name="BRETON" localSheetId="2">#REF!</definedName>
    <definedName name="BRETON" localSheetId="3">#REF!</definedName>
    <definedName name="BRETON" localSheetId="4">#REF!</definedName>
    <definedName name="BRETON" localSheetId="5">#REF!</definedName>
    <definedName name="BRETON" localSheetId="6">#REF!</definedName>
    <definedName name="BRETON" localSheetId="7">#REF!</definedName>
    <definedName name="BRETON" localSheetId="8">#REF!</definedName>
    <definedName name="BRETON" localSheetId="9">#REF!</definedName>
    <definedName name="BRETON" localSheetId="10">#REF!</definedName>
    <definedName name="BRETON" localSheetId="11">#REF!</definedName>
    <definedName name="BRETON" localSheetId="12">#REF!</definedName>
    <definedName name="BRETON" localSheetId="13">#REF!</definedName>
    <definedName name="BRETON" localSheetId="1">#REF!</definedName>
    <definedName name="BRYER" localSheetId="2">#REF!</definedName>
    <definedName name="BRYER" localSheetId="3">#REF!</definedName>
    <definedName name="BRYER" localSheetId="4">#REF!</definedName>
    <definedName name="BRYER" localSheetId="5">#REF!</definedName>
    <definedName name="BRYER" localSheetId="6">#REF!</definedName>
    <definedName name="BRYER" localSheetId="7">#REF!</definedName>
    <definedName name="BRYER" localSheetId="8">#REF!</definedName>
    <definedName name="BRYER" localSheetId="9">#REF!</definedName>
    <definedName name="BRYER" localSheetId="10">#REF!</definedName>
    <definedName name="BRYER" localSheetId="11">#REF!</definedName>
    <definedName name="BRYER" localSheetId="12">#REF!</definedName>
    <definedName name="BRYER" localSheetId="13">#REF!</definedName>
    <definedName name="BRYER" localSheetId="1">#REF!</definedName>
    <definedName name="BUNYAN" localSheetId="2">#REF!</definedName>
    <definedName name="BUNYAN" localSheetId="3">#REF!</definedName>
    <definedName name="BUNYAN" localSheetId="4">#REF!</definedName>
    <definedName name="BUNYAN" localSheetId="5">#REF!</definedName>
    <definedName name="BUNYAN" localSheetId="6">#REF!</definedName>
    <definedName name="BUNYAN" localSheetId="7">#REF!</definedName>
    <definedName name="BUNYAN" localSheetId="8">#REF!</definedName>
    <definedName name="BUNYAN" localSheetId="9">#REF!</definedName>
    <definedName name="BUNYAN" localSheetId="10">#REF!</definedName>
    <definedName name="BUNYAN" localSheetId="11">#REF!</definedName>
    <definedName name="BUNYAN" localSheetId="12">#REF!</definedName>
    <definedName name="BUNYAN" localSheetId="13">#REF!</definedName>
    <definedName name="BUNYAN" localSheetId="1">#REF!</definedName>
    <definedName name="CROMWELL" localSheetId="2">#REF!</definedName>
    <definedName name="CROMWELL" localSheetId="3">#REF!</definedName>
    <definedName name="CROMWELL" localSheetId="4">#REF!</definedName>
    <definedName name="CROMWELL" localSheetId="5">#REF!</definedName>
    <definedName name="CROMWELL" localSheetId="6">#REF!</definedName>
    <definedName name="CROMWELL" localSheetId="7">#REF!</definedName>
    <definedName name="CROMWELL" localSheetId="8">#REF!</definedName>
    <definedName name="CROMWELL" localSheetId="9">#REF!</definedName>
    <definedName name="CROMWELL" localSheetId="10">#REF!</definedName>
    <definedName name="CROMWELL" localSheetId="11">#REF!</definedName>
    <definedName name="CROMWELL" localSheetId="12">#REF!</definedName>
    <definedName name="CROMWELL" localSheetId="13">#REF!</definedName>
    <definedName name="CROMWELL" localSheetId="1">#REF!</definedName>
    <definedName name="DEFOE" localSheetId="2">#REF!</definedName>
    <definedName name="DEFOE" localSheetId="3">#REF!</definedName>
    <definedName name="DEFOE" localSheetId="4">#REF!</definedName>
    <definedName name="DEFOE" localSheetId="5">#REF!</definedName>
    <definedName name="DEFOE" localSheetId="6">#REF!</definedName>
    <definedName name="DEFOE" localSheetId="7">#REF!</definedName>
    <definedName name="DEFOE" localSheetId="8">#REF!</definedName>
    <definedName name="DEFOE" localSheetId="9">#REF!</definedName>
    <definedName name="DEFOE" localSheetId="10">#REF!</definedName>
    <definedName name="DEFOE" localSheetId="11">#REF!</definedName>
    <definedName name="DEFOE" localSheetId="12">#REF!</definedName>
    <definedName name="DEFOE" localSheetId="13">#REF!</definedName>
    <definedName name="DEFOE" localSheetId="1">#REF!</definedName>
    <definedName name="GILBERT" localSheetId="2">#REF!</definedName>
    <definedName name="GILBERT" localSheetId="3">#REF!</definedName>
    <definedName name="GILBERT" localSheetId="4">#REF!</definedName>
    <definedName name="GILBERT" localSheetId="5">#REF!</definedName>
    <definedName name="GILBERT" localSheetId="6">#REF!</definedName>
    <definedName name="GILBERT" localSheetId="7">#REF!</definedName>
    <definedName name="GILBERT" localSheetId="8">#REF!</definedName>
    <definedName name="GILBERT" localSheetId="9">#REF!</definedName>
    <definedName name="GILBERT" localSheetId="10">#REF!</definedName>
    <definedName name="GILBERT" localSheetId="11">#REF!</definedName>
    <definedName name="GILBERT" localSheetId="12">#REF!</definedName>
    <definedName name="GILBERT" localSheetId="13">#REF!</definedName>
    <definedName name="GILBERT" localSheetId="1">#REF!</definedName>
    <definedName name="ITEM" localSheetId="2">#REF!</definedName>
    <definedName name="ITEM" localSheetId="3">#REF!</definedName>
    <definedName name="ITEM" localSheetId="4">#REF!</definedName>
    <definedName name="ITEM" localSheetId="5">#REF!</definedName>
    <definedName name="ITEM" localSheetId="6">#REF!</definedName>
    <definedName name="ITEM" localSheetId="7">#REF!</definedName>
    <definedName name="ITEM" localSheetId="8">#REF!</definedName>
    <definedName name="ITEM" localSheetId="9">#REF!</definedName>
    <definedName name="ITEM" localSheetId="10">#REF!</definedName>
    <definedName name="ITEM" localSheetId="11">#REF!</definedName>
    <definedName name="ITEM" localSheetId="12">#REF!</definedName>
    <definedName name="ITEM" localSheetId="13">#REF!</definedName>
    <definedName name="ITEM" localSheetId="1">#REF!</definedName>
    <definedName name="J.TRUNDLE" localSheetId="2">#REF!</definedName>
    <definedName name="J.TRUNDLE" localSheetId="3">#REF!</definedName>
    <definedName name="J.TRUNDLE" localSheetId="4">#REF!</definedName>
    <definedName name="J.TRUNDLE" localSheetId="5">#REF!</definedName>
    <definedName name="J.TRUNDLE" localSheetId="6">#REF!</definedName>
    <definedName name="J.TRUNDLE" localSheetId="7">#REF!</definedName>
    <definedName name="J.TRUNDLE" localSheetId="8">#REF!</definedName>
    <definedName name="J.TRUNDLE" localSheetId="9">#REF!</definedName>
    <definedName name="J.TRUNDLE" localSheetId="10">#REF!</definedName>
    <definedName name="J.TRUNDLE" localSheetId="11">#REF!</definedName>
    <definedName name="J.TRUNDLE" localSheetId="12">#REF!</definedName>
    <definedName name="J.TRUNDLE" localSheetId="13">#REF!</definedName>
    <definedName name="J.TRUNDLE" localSheetId="1">#REF!</definedName>
    <definedName name="L.JONES" localSheetId="2">#REF!</definedName>
    <definedName name="L.JONES" localSheetId="3">#REF!</definedName>
    <definedName name="L.JONES" localSheetId="4">#REF!</definedName>
    <definedName name="L.JONES" localSheetId="5">#REF!</definedName>
    <definedName name="L.JONES" localSheetId="6">#REF!</definedName>
    <definedName name="L.JONES" localSheetId="7">#REF!</definedName>
    <definedName name="L.JONES" localSheetId="8">#REF!</definedName>
    <definedName name="L.JONES" localSheetId="9">#REF!</definedName>
    <definedName name="L.JONES" localSheetId="10">#REF!</definedName>
    <definedName name="L.JONES" localSheetId="11">#REF!</definedName>
    <definedName name="L.JONES" localSheetId="12">#REF!</definedName>
    <definedName name="L.JONES" localSheetId="13">#REF!</definedName>
    <definedName name="L.JONES" localSheetId="1">#REF!</definedName>
    <definedName name="LAUDERDALE" localSheetId="2">#REF!</definedName>
    <definedName name="LAUDERDALE" localSheetId="3">#REF!</definedName>
    <definedName name="LAUDERDALE" localSheetId="4">#REF!</definedName>
    <definedName name="LAUDERDALE" localSheetId="5">#REF!</definedName>
    <definedName name="LAUDERDALE" localSheetId="6">#REF!</definedName>
    <definedName name="LAUDERDALE" localSheetId="7">#REF!</definedName>
    <definedName name="LAUDERDALE" localSheetId="8">#REF!</definedName>
    <definedName name="LAUDERDALE" localSheetId="9">#REF!</definedName>
    <definedName name="LAUDERDALE" localSheetId="10">#REF!</definedName>
    <definedName name="LAUDERDALE" localSheetId="11">#REF!</definedName>
    <definedName name="LAUDERDALE" localSheetId="12">#REF!</definedName>
    <definedName name="LAUDERDALE" localSheetId="13">#REF!</definedName>
    <definedName name="LAUDERDALE" localSheetId="1">#REF!</definedName>
    <definedName name="MILTON" localSheetId="2">#REF!</definedName>
    <definedName name="MILTON" localSheetId="3">#REF!</definedName>
    <definedName name="MILTON" localSheetId="4">#REF!</definedName>
    <definedName name="MILTON" localSheetId="5">#REF!</definedName>
    <definedName name="MILTON" localSheetId="6">#REF!</definedName>
    <definedName name="MILTON" localSheetId="7">#REF!</definedName>
    <definedName name="MILTON" localSheetId="8">#REF!</definedName>
    <definedName name="MILTON" localSheetId="9">#REF!</definedName>
    <definedName name="MILTON" localSheetId="10">#REF!</definedName>
    <definedName name="MILTON" localSheetId="11">#REF!</definedName>
    <definedName name="MILTON" localSheetId="12">#REF!</definedName>
    <definedName name="MILTON" localSheetId="13">#REF!</definedName>
    <definedName name="MILTON" localSheetId="1">#REF!</definedName>
    <definedName name="MOUNTJOY" localSheetId="2">#REF!</definedName>
    <definedName name="MOUNTJOY" localSheetId="3">#REF!</definedName>
    <definedName name="MOUNTJOY" localSheetId="4">#REF!</definedName>
    <definedName name="MOUNTJOY" localSheetId="5">#REF!</definedName>
    <definedName name="MOUNTJOY" localSheetId="6">#REF!</definedName>
    <definedName name="MOUNTJOY" localSheetId="7">#REF!</definedName>
    <definedName name="MOUNTJOY" localSheetId="8">#REF!</definedName>
    <definedName name="MOUNTJOY" localSheetId="9">#REF!</definedName>
    <definedName name="MOUNTJOY" localSheetId="10">#REF!</definedName>
    <definedName name="MOUNTJOY" localSheetId="11">#REF!</definedName>
    <definedName name="MOUNTJOY" localSheetId="12">#REF!</definedName>
    <definedName name="MOUNTJOY" localSheetId="13">#REF!</definedName>
    <definedName name="MOUNTJOY" localSheetId="1">#REF!</definedName>
    <definedName name="Print_Area_MI">#REF!</definedName>
    <definedName name="SEDDON" localSheetId="2">#REF!</definedName>
    <definedName name="SEDDON" localSheetId="3">#REF!</definedName>
    <definedName name="SEDDON" localSheetId="4">#REF!</definedName>
    <definedName name="SEDDON" localSheetId="5">#REF!</definedName>
    <definedName name="SEDDON" localSheetId="6">#REF!</definedName>
    <definedName name="SEDDON" localSheetId="7">#REF!</definedName>
    <definedName name="SEDDON" localSheetId="8">#REF!</definedName>
    <definedName name="SEDDON" localSheetId="9">#REF!</definedName>
    <definedName name="SEDDON" localSheetId="10">#REF!</definedName>
    <definedName name="SEDDON" localSheetId="11">#REF!</definedName>
    <definedName name="SEDDON" localSheetId="12">#REF!</definedName>
    <definedName name="SEDDON" localSheetId="13">#REF!</definedName>
    <definedName name="SEDDON" localSheetId="1">#REF!</definedName>
    <definedName name="SHAKESPEARE" localSheetId="2">#REF!</definedName>
    <definedName name="SHAKESPEARE" localSheetId="3">#REF!</definedName>
    <definedName name="SHAKESPEARE" localSheetId="4">#REF!</definedName>
    <definedName name="SHAKESPEARE" localSheetId="5">#REF!</definedName>
    <definedName name="SHAKESPEARE" localSheetId="6">#REF!</definedName>
    <definedName name="SHAKESPEARE" localSheetId="7">#REF!</definedName>
    <definedName name="SHAKESPEARE" localSheetId="8">#REF!</definedName>
    <definedName name="SHAKESPEARE" localSheetId="9">#REF!</definedName>
    <definedName name="SHAKESPEARE" localSheetId="10">#REF!</definedName>
    <definedName name="SHAKESPEARE" localSheetId="11">#REF!</definedName>
    <definedName name="SHAKESPEARE" localSheetId="12">#REF!</definedName>
    <definedName name="SHAKESPEARE" localSheetId="13">#REF!</definedName>
    <definedName name="SHAKESPEARE" localSheetId="1">#REF!</definedName>
    <definedName name="SPEED" localSheetId="2">#REF!</definedName>
    <definedName name="SPEED" localSheetId="3">#REF!</definedName>
    <definedName name="SPEED" localSheetId="4">#REF!</definedName>
    <definedName name="SPEED" localSheetId="5">#REF!</definedName>
    <definedName name="SPEED" localSheetId="6">#REF!</definedName>
    <definedName name="SPEED" localSheetId="7">#REF!</definedName>
    <definedName name="SPEED" localSheetId="8">#REF!</definedName>
    <definedName name="SPEED" localSheetId="9">#REF!</definedName>
    <definedName name="SPEED" localSheetId="10">#REF!</definedName>
    <definedName name="SPEED" localSheetId="11">#REF!</definedName>
    <definedName name="SPEED" localSheetId="12">#REF!</definedName>
    <definedName name="SPEED" localSheetId="13">#REF!</definedName>
    <definedName name="SPEED" localSheetId="1">#REF!</definedName>
    <definedName name="THOMAS_MORE" localSheetId="2">#REF!</definedName>
    <definedName name="THOMAS_MORE" localSheetId="3">#REF!</definedName>
    <definedName name="THOMAS_MORE" localSheetId="4">#REF!</definedName>
    <definedName name="THOMAS_MORE" localSheetId="5">#REF!</definedName>
    <definedName name="THOMAS_MORE" localSheetId="6">#REF!</definedName>
    <definedName name="THOMAS_MORE" localSheetId="7">#REF!</definedName>
    <definedName name="THOMAS_MORE" localSheetId="8">#REF!</definedName>
    <definedName name="THOMAS_MORE" localSheetId="9">#REF!</definedName>
    <definedName name="THOMAS_MORE" localSheetId="10">#REF!</definedName>
    <definedName name="THOMAS_MORE" localSheetId="11">#REF!</definedName>
    <definedName name="THOMAS_MORE" localSheetId="12">#REF!</definedName>
    <definedName name="THOMAS_MORE" localSheetId="13">#REF!</definedName>
    <definedName name="THOMAS_MORE" localSheetId="1">#REF!</definedName>
    <definedName name="WALLSIDE__" localSheetId="2">#REF!</definedName>
    <definedName name="WALLSIDE__" localSheetId="3">#REF!</definedName>
    <definedName name="WALLSIDE__" localSheetId="4">#REF!</definedName>
    <definedName name="WALLSIDE__" localSheetId="5">#REF!</definedName>
    <definedName name="WALLSIDE__" localSheetId="6">#REF!</definedName>
    <definedName name="WALLSIDE__" localSheetId="7">#REF!</definedName>
    <definedName name="WALLSIDE__" localSheetId="8">#REF!</definedName>
    <definedName name="WALLSIDE__" localSheetId="9">#REF!</definedName>
    <definedName name="WALLSIDE__" localSheetId="10">#REF!</definedName>
    <definedName name="WALLSIDE__" localSheetId="11">#REF!</definedName>
    <definedName name="WALLSIDE__" localSheetId="12">#REF!</definedName>
    <definedName name="WALLSIDE__" localSheetId="13">#REF!</definedName>
    <definedName name="WALLSIDE__" localSheetId="1">#REF!</definedName>
    <definedName name="WILLOUGHBY" localSheetId="2">#REF!</definedName>
    <definedName name="WILLOUGHBY" localSheetId="3">#REF!</definedName>
    <definedName name="WILLOUGHBY" localSheetId="4">#REF!</definedName>
    <definedName name="WILLOUGHBY" localSheetId="5">#REF!</definedName>
    <definedName name="WILLOUGHBY" localSheetId="6">#REF!</definedName>
    <definedName name="WILLOUGHBY" localSheetId="7">#REF!</definedName>
    <definedName name="WILLOUGHBY" localSheetId="8">#REF!</definedName>
    <definedName name="WILLOUGHBY" localSheetId="9">#REF!</definedName>
    <definedName name="WILLOUGHBY" localSheetId="10">#REF!</definedName>
    <definedName name="WILLOUGHBY" localSheetId="11">#REF!</definedName>
    <definedName name="WILLOUGHBY" localSheetId="12">#REF!</definedName>
    <definedName name="WILLOUGHBY" localSheetId="13">#REF!</definedName>
    <definedName name="WILLOUGHBY" localSheetId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F28" i="1"/>
  <c r="F27" i="1"/>
  <c r="F26" i="1"/>
  <c r="F25" i="1"/>
  <c r="F24" i="1"/>
  <c r="F23" i="1"/>
  <c r="F18" i="1"/>
  <c r="F17" i="1"/>
  <c r="F16" i="1"/>
  <c r="F15" i="1"/>
  <c r="F14" i="1"/>
  <c r="F13" i="1"/>
  <c r="F9" i="1"/>
  <c r="F33" i="1"/>
  <c r="E33" i="1"/>
  <c r="E28" i="1"/>
  <c r="E27" i="1"/>
  <c r="E26" i="1"/>
  <c r="E25" i="1"/>
  <c r="E24" i="1"/>
  <c r="E23" i="1"/>
  <c r="E18" i="1"/>
  <c r="E17" i="1"/>
  <c r="E16" i="1"/>
  <c r="E15" i="1"/>
  <c r="E14" i="1"/>
  <c r="E13" i="1"/>
  <c r="E9" i="1"/>
  <c r="B46" i="1"/>
  <c r="B45" i="1"/>
  <c r="B44" i="1"/>
  <c r="B42" i="1"/>
  <c r="B41" i="1"/>
  <c r="B40" i="1"/>
  <c r="B39" i="1"/>
  <c r="B38" i="1"/>
  <c r="B33" i="1"/>
  <c r="B28" i="1"/>
  <c r="B27" i="1"/>
  <c r="B26" i="1"/>
  <c r="B25" i="1"/>
  <c r="B24" i="1"/>
  <c r="B23" i="1"/>
  <c r="B18" i="1"/>
  <c r="B17" i="1"/>
  <c r="B16" i="1"/>
  <c r="B15" i="1"/>
  <c r="B14" i="1"/>
  <c r="B13" i="1"/>
  <c r="B9" i="1"/>
  <c r="E48" i="1" l="1"/>
  <c r="E45" i="3"/>
  <c r="E46" i="3"/>
  <c r="E45" i="4"/>
  <c r="E46" i="4"/>
  <c r="E45" i="6"/>
  <c r="E46" i="6"/>
  <c r="E45" i="7"/>
  <c r="E46" i="7"/>
  <c r="E45" i="8"/>
  <c r="E46" i="8"/>
  <c r="E45" i="9"/>
  <c r="E46" i="9"/>
  <c r="E45" i="10"/>
  <c r="E46" i="10"/>
  <c r="E45" i="11"/>
  <c r="E46" i="11"/>
  <c r="E45" i="12"/>
  <c r="E46" i="12"/>
  <c r="E45" i="13"/>
  <c r="E46" i="13"/>
  <c r="E45" i="14"/>
  <c r="E46" i="14"/>
  <c r="E45" i="5"/>
  <c r="E46" i="5"/>
  <c r="B45" i="3"/>
  <c r="B46" i="3"/>
  <c r="B45" i="4"/>
  <c r="B46" i="4"/>
  <c r="B45" i="6"/>
  <c r="B46" i="6"/>
  <c r="B45" i="7"/>
  <c r="B46" i="7"/>
  <c r="B45" i="8"/>
  <c r="B46" i="8"/>
  <c r="B45" i="9"/>
  <c r="B46" i="9"/>
  <c r="B45" i="10"/>
  <c r="B46" i="10"/>
  <c r="B45" i="11"/>
  <c r="B46" i="11"/>
  <c r="B45" i="12"/>
  <c r="B46" i="12"/>
  <c r="B45" i="13"/>
  <c r="B46" i="13"/>
  <c r="B45" i="14"/>
  <c r="B46" i="14"/>
  <c r="B45" i="5"/>
  <c r="B46" i="5"/>
  <c r="B44" i="7"/>
  <c r="F44" i="3"/>
  <c r="F44" i="4"/>
  <c r="F44" i="6"/>
  <c r="F44" i="7"/>
  <c r="F44" i="8"/>
  <c r="F44" i="9"/>
  <c r="F44" i="10"/>
  <c r="F44" i="11"/>
  <c r="F44" i="12"/>
  <c r="F44" i="13"/>
  <c r="F44" i="14"/>
  <c r="F44" i="5"/>
  <c r="E44" i="3"/>
  <c r="E44" i="4"/>
  <c r="E44" i="6"/>
  <c r="E44" i="7"/>
  <c r="E44" i="8"/>
  <c r="E44" i="9"/>
  <c r="E44" i="10"/>
  <c r="E44" i="11"/>
  <c r="E44" i="12"/>
  <c r="E44" i="13"/>
  <c r="E44" i="14"/>
  <c r="E44" i="5"/>
  <c r="B44" i="14" l="1"/>
  <c r="B44" i="10"/>
  <c r="B44" i="6"/>
  <c r="B44" i="13"/>
  <c r="B44" i="9"/>
  <c r="B44" i="4"/>
  <c r="B44" i="12"/>
  <c r="B44" i="8"/>
  <c r="B44" i="3"/>
  <c r="B44" i="5"/>
  <c r="B44" i="11"/>
  <c r="F40" i="4" l="1"/>
  <c r="F41" i="4"/>
  <c r="F42" i="4"/>
  <c r="F43" i="4"/>
  <c r="F40" i="5"/>
  <c r="F41" i="5"/>
  <c r="F42" i="5"/>
  <c r="F43" i="5"/>
  <c r="F40" i="6"/>
  <c r="F41" i="6"/>
  <c r="F42" i="6"/>
  <c r="F43" i="6"/>
  <c r="F40" i="7"/>
  <c r="F41" i="7"/>
  <c r="F42" i="7"/>
  <c r="F43" i="7"/>
  <c r="F40" i="8"/>
  <c r="F41" i="8"/>
  <c r="F42" i="8"/>
  <c r="F43" i="8"/>
  <c r="F40" i="9"/>
  <c r="F41" i="9"/>
  <c r="F42" i="9"/>
  <c r="F43" i="9"/>
  <c r="F40" i="10"/>
  <c r="F41" i="10"/>
  <c r="F42" i="10"/>
  <c r="F43" i="10"/>
  <c r="F40" i="11"/>
  <c r="F41" i="11"/>
  <c r="F42" i="11"/>
  <c r="F43" i="11"/>
  <c r="F40" i="12"/>
  <c r="F41" i="12"/>
  <c r="F42" i="12"/>
  <c r="F43" i="12"/>
  <c r="F40" i="13"/>
  <c r="F41" i="13"/>
  <c r="F42" i="13"/>
  <c r="F43" i="13"/>
  <c r="F40" i="14"/>
  <c r="F41" i="14"/>
  <c r="F42" i="14"/>
  <c r="F43" i="14"/>
  <c r="F40" i="3"/>
  <c r="F41" i="3"/>
  <c r="F42" i="3"/>
  <c r="F43" i="3"/>
  <c r="E40" i="4"/>
  <c r="E41" i="4"/>
  <c r="E42" i="4"/>
  <c r="E43" i="4"/>
  <c r="E40" i="5"/>
  <c r="E41" i="5"/>
  <c r="E42" i="5"/>
  <c r="E43" i="5"/>
  <c r="E40" i="6"/>
  <c r="E41" i="6"/>
  <c r="E42" i="6"/>
  <c r="E43" i="6"/>
  <c r="E40" i="7"/>
  <c r="E41" i="7"/>
  <c r="E42" i="7"/>
  <c r="E43" i="7"/>
  <c r="E40" i="8"/>
  <c r="E41" i="8"/>
  <c r="E42" i="8"/>
  <c r="E43" i="8"/>
  <c r="E40" i="9"/>
  <c r="E41" i="9"/>
  <c r="E42" i="9"/>
  <c r="E43" i="9"/>
  <c r="E40" i="10"/>
  <c r="E41" i="10"/>
  <c r="E42" i="10"/>
  <c r="E43" i="10"/>
  <c r="E40" i="11"/>
  <c r="E41" i="11"/>
  <c r="E42" i="11"/>
  <c r="E43" i="11"/>
  <c r="E40" i="12"/>
  <c r="E41" i="12"/>
  <c r="E42" i="12"/>
  <c r="E43" i="12"/>
  <c r="E40" i="13"/>
  <c r="E41" i="13"/>
  <c r="E42" i="13"/>
  <c r="E43" i="13"/>
  <c r="E40" i="14"/>
  <c r="E41" i="14"/>
  <c r="E42" i="14"/>
  <c r="E43" i="14"/>
  <c r="E40" i="3"/>
  <c r="E41" i="3"/>
  <c r="E42" i="3"/>
  <c r="E43" i="3"/>
  <c r="B38" i="4"/>
  <c r="B40" i="4"/>
  <c r="B41" i="4"/>
  <c r="B42" i="4"/>
  <c r="B43" i="4"/>
  <c r="B38" i="5"/>
  <c r="B40" i="5"/>
  <c r="B41" i="5"/>
  <c r="B42" i="5"/>
  <c r="B43" i="5"/>
  <c r="B38" i="6"/>
  <c r="B40" i="6"/>
  <c r="B41" i="6"/>
  <c r="B42" i="6"/>
  <c r="B43" i="6"/>
  <c r="B38" i="7"/>
  <c r="B40" i="7"/>
  <c r="B41" i="7"/>
  <c r="B42" i="7"/>
  <c r="B43" i="7"/>
  <c r="B38" i="8"/>
  <c r="B40" i="8"/>
  <c r="B41" i="8"/>
  <c r="B42" i="8"/>
  <c r="B43" i="8"/>
  <c r="B38" i="9"/>
  <c r="B40" i="9"/>
  <c r="B41" i="9"/>
  <c r="B42" i="9"/>
  <c r="B43" i="9"/>
  <c r="B38" i="10"/>
  <c r="B40" i="10"/>
  <c r="B41" i="10"/>
  <c r="B42" i="10"/>
  <c r="B43" i="10"/>
  <c r="B38" i="11"/>
  <c r="B40" i="11"/>
  <c r="B41" i="11"/>
  <c r="B42" i="11"/>
  <c r="B43" i="11"/>
  <c r="B38" i="12"/>
  <c r="B40" i="12"/>
  <c r="B41" i="12"/>
  <c r="B42" i="12"/>
  <c r="B43" i="12"/>
  <c r="B38" i="13"/>
  <c r="B40" i="13"/>
  <c r="B41" i="13"/>
  <c r="B42" i="13"/>
  <c r="B43" i="13"/>
  <c r="B38" i="14"/>
  <c r="B40" i="14"/>
  <c r="B41" i="14"/>
  <c r="B42" i="14"/>
  <c r="B43" i="14"/>
  <c r="B38" i="3"/>
  <c r="B40" i="3"/>
  <c r="B41" i="3"/>
  <c r="B42" i="3"/>
  <c r="B43" i="3"/>
  <c r="B30" i="1" l="1"/>
  <c r="F39" i="6" l="1"/>
  <c r="F39" i="10"/>
  <c r="F39" i="14"/>
  <c r="F39" i="11"/>
  <c r="F39" i="3"/>
  <c r="F39" i="5"/>
  <c r="F39" i="9"/>
  <c r="F39" i="13"/>
  <c r="F39" i="4"/>
  <c r="F39" i="8"/>
  <c r="F39" i="12"/>
  <c r="F39" i="7"/>
  <c r="F38" i="4"/>
  <c r="F38" i="8"/>
  <c r="F38" i="12"/>
  <c r="F38" i="6"/>
  <c r="F38" i="10"/>
  <c r="F38" i="14"/>
  <c r="F38" i="5"/>
  <c r="F38" i="7"/>
  <c r="F38" i="11"/>
  <c r="F38" i="3"/>
  <c r="F38" i="9"/>
  <c r="F38" i="13"/>
  <c r="B20" i="1"/>
  <c r="B48" i="1" l="1"/>
  <c r="B39" i="4"/>
  <c r="B39" i="7"/>
  <c r="B39" i="6"/>
  <c r="B39" i="10"/>
  <c r="B39" i="14"/>
  <c r="B39" i="5"/>
  <c r="B39" i="9"/>
  <c r="B39" i="13"/>
  <c r="B39" i="8"/>
  <c r="B39" i="12"/>
  <c r="B39" i="11"/>
  <c r="B39" i="3"/>
  <c r="B35" i="1" l="1"/>
  <c r="B33" i="14"/>
  <c r="B30" i="14"/>
  <c r="B28" i="14"/>
  <c r="B27" i="14"/>
  <c r="B26" i="14"/>
  <c r="B25" i="14"/>
  <c r="B24" i="14"/>
  <c r="B23" i="14"/>
  <c r="B20" i="14"/>
  <c r="B18" i="14"/>
  <c r="B17" i="14"/>
  <c r="B16" i="14"/>
  <c r="B15" i="14"/>
  <c r="B14" i="14"/>
  <c r="B13" i="14"/>
  <c r="B9" i="14"/>
  <c r="B33" i="13"/>
  <c r="B30" i="13"/>
  <c r="B28" i="13"/>
  <c r="B27" i="13"/>
  <c r="B26" i="13"/>
  <c r="B25" i="13"/>
  <c r="B24" i="13"/>
  <c r="B23" i="13"/>
  <c r="B20" i="13"/>
  <c r="B18" i="13"/>
  <c r="B17" i="13"/>
  <c r="B16" i="13"/>
  <c r="B15" i="13"/>
  <c r="B14" i="13"/>
  <c r="B13" i="13"/>
  <c r="B9" i="13"/>
  <c r="B33" i="12"/>
  <c r="B30" i="12"/>
  <c r="B28" i="12"/>
  <c r="B27" i="12"/>
  <c r="B26" i="12"/>
  <c r="B25" i="12"/>
  <c r="B24" i="12"/>
  <c r="B23" i="12"/>
  <c r="B20" i="12"/>
  <c r="B18" i="12"/>
  <c r="B17" i="12"/>
  <c r="B16" i="12"/>
  <c r="B15" i="12"/>
  <c r="B14" i="12"/>
  <c r="B13" i="12"/>
  <c r="B9" i="12"/>
  <c r="B33" i="11"/>
  <c r="B30" i="11"/>
  <c r="B28" i="11"/>
  <c r="B27" i="11"/>
  <c r="B26" i="11"/>
  <c r="B25" i="11"/>
  <c r="B24" i="11"/>
  <c r="B23" i="11"/>
  <c r="B20" i="11"/>
  <c r="B18" i="11"/>
  <c r="B17" i="11"/>
  <c r="B16" i="11"/>
  <c r="B15" i="11"/>
  <c r="B14" i="11"/>
  <c r="B13" i="11"/>
  <c r="B9" i="11"/>
  <c r="B33" i="10"/>
  <c r="B30" i="10"/>
  <c r="B28" i="10"/>
  <c r="B27" i="10"/>
  <c r="B26" i="10"/>
  <c r="B25" i="10"/>
  <c r="B24" i="10"/>
  <c r="B23" i="10"/>
  <c r="B20" i="10"/>
  <c r="B18" i="10"/>
  <c r="B17" i="10"/>
  <c r="B16" i="10"/>
  <c r="B15" i="10"/>
  <c r="B14" i="10"/>
  <c r="B13" i="10"/>
  <c r="B9" i="10"/>
  <c r="B33" i="9"/>
  <c r="B30" i="9"/>
  <c r="B28" i="9"/>
  <c r="B27" i="9"/>
  <c r="B26" i="9"/>
  <c r="B25" i="9"/>
  <c r="B24" i="9"/>
  <c r="B23" i="9"/>
  <c r="B20" i="9"/>
  <c r="B18" i="9"/>
  <c r="B17" i="9"/>
  <c r="B16" i="9"/>
  <c r="B15" i="9"/>
  <c r="B14" i="9"/>
  <c r="B13" i="9"/>
  <c r="B9" i="9"/>
  <c r="B33" i="8"/>
  <c r="B30" i="8"/>
  <c r="B28" i="8"/>
  <c r="B27" i="8"/>
  <c r="B26" i="8"/>
  <c r="B25" i="8"/>
  <c r="B24" i="8"/>
  <c r="B23" i="8"/>
  <c r="B20" i="8"/>
  <c r="B18" i="8"/>
  <c r="B17" i="8"/>
  <c r="B16" i="8"/>
  <c r="B15" i="8"/>
  <c r="B14" i="8"/>
  <c r="B13" i="8"/>
  <c r="B9" i="8"/>
  <c r="B33" i="7"/>
  <c r="B30" i="7"/>
  <c r="B28" i="7"/>
  <c r="B27" i="7"/>
  <c r="B26" i="7"/>
  <c r="B25" i="7"/>
  <c r="B24" i="7"/>
  <c r="B23" i="7"/>
  <c r="B20" i="7"/>
  <c r="B18" i="7"/>
  <c r="B17" i="7"/>
  <c r="B16" i="7"/>
  <c r="B15" i="7"/>
  <c r="B14" i="7"/>
  <c r="B13" i="7"/>
  <c r="B9" i="7"/>
  <c r="B33" i="6"/>
  <c r="B30" i="6"/>
  <c r="B28" i="6"/>
  <c r="B27" i="6"/>
  <c r="B26" i="6"/>
  <c r="B25" i="6"/>
  <c r="B24" i="6"/>
  <c r="B23" i="6"/>
  <c r="B20" i="6"/>
  <c r="B18" i="6"/>
  <c r="B17" i="6"/>
  <c r="B16" i="6"/>
  <c r="B15" i="6"/>
  <c r="B14" i="6"/>
  <c r="B13" i="6"/>
  <c r="B9" i="6"/>
  <c r="B33" i="5"/>
  <c r="B30" i="5"/>
  <c r="B28" i="5"/>
  <c r="B27" i="5"/>
  <c r="B26" i="5"/>
  <c r="B25" i="5"/>
  <c r="B24" i="5"/>
  <c r="B23" i="5"/>
  <c r="B20" i="5"/>
  <c r="B18" i="5"/>
  <c r="B17" i="5"/>
  <c r="B16" i="5"/>
  <c r="B15" i="5"/>
  <c r="B14" i="5"/>
  <c r="B13" i="5"/>
  <c r="B9" i="5"/>
  <c r="B33" i="4"/>
  <c r="B30" i="4"/>
  <c r="B28" i="4"/>
  <c r="B27" i="4"/>
  <c r="B26" i="4"/>
  <c r="B25" i="4"/>
  <c r="B24" i="4"/>
  <c r="B23" i="4"/>
  <c r="B20" i="4"/>
  <c r="B18" i="4"/>
  <c r="B17" i="4"/>
  <c r="B16" i="4"/>
  <c r="B15" i="4"/>
  <c r="B14" i="4"/>
  <c r="B13" i="4"/>
  <c r="B9" i="4"/>
  <c r="B33" i="3"/>
  <c r="B30" i="3"/>
  <c r="B28" i="3"/>
  <c r="B27" i="3"/>
  <c r="B26" i="3"/>
  <c r="B25" i="3"/>
  <c r="B24" i="3"/>
  <c r="B23" i="3"/>
  <c r="B20" i="3"/>
  <c r="B18" i="3"/>
  <c r="B17" i="3"/>
  <c r="B16" i="3"/>
  <c r="B15" i="3"/>
  <c r="B14" i="3"/>
  <c r="B13" i="3"/>
  <c r="B9" i="3"/>
  <c r="B35" i="14" l="1"/>
  <c r="B49" i="1"/>
  <c r="B48" i="11"/>
  <c r="B48" i="14"/>
  <c r="B48" i="6"/>
  <c r="B48" i="8"/>
  <c r="B48" i="3"/>
  <c r="B48" i="4"/>
  <c r="B48" i="12"/>
  <c r="B48" i="5"/>
  <c r="B48" i="7"/>
  <c r="B48" i="9"/>
  <c r="B48" i="10"/>
  <c r="B48" i="13"/>
  <c r="B35" i="7"/>
  <c r="B35" i="11"/>
  <c r="B35" i="4"/>
  <c r="B35" i="8"/>
  <c r="B35" i="12"/>
  <c r="B35" i="3"/>
  <c r="B35" i="5"/>
  <c r="B35" i="9"/>
  <c r="B35" i="13"/>
  <c r="B35" i="6"/>
  <c r="B35" i="10"/>
  <c r="B49" i="14" l="1"/>
  <c r="B49" i="3"/>
  <c r="B49" i="11"/>
  <c r="B49" i="9"/>
  <c r="B49" i="7"/>
  <c r="B49" i="10"/>
  <c r="B49" i="5"/>
  <c r="B49" i="8"/>
  <c r="B49" i="13"/>
  <c r="B49" i="12"/>
  <c r="B49" i="6"/>
  <c r="B49" i="4"/>
  <c r="F45" i="3" l="1"/>
  <c r="F45" i="13"/>
  <c r="F45" i="4"/>
  <c r="F45" i="12"/>
  <c r="F45" i="10"/>
  <c r="F45" i="7"/>
  <c r="F45" i="6"/>
  <c r="F45" i="11"/>
  <c r="F45" i="8"/>
  <c r="F45" i="9"/>
  <c r="F45" i="5"/>
  <c r="F45" i="14"/>
  <c r="F48" i="1"/>
  <c r="F46" i="3"/>
  <c r="F46" i="5"/>
  <c r="F46" i="11"/>
  <c r="F46" i="10"/>
  <c r="F46" i="6"/>
  <c r="F46" i="13"/>
  <c r="F46" i="9"/>
  <c r="F46" i="8"/>
  <c r="F46" i="4"/>
  <c r="F46" i="12"/>
  <c r="F46" i="7"/>
  <c r="F46" i="14"/>
  <c r="F48" i="14" l="1"/>
  <c r="F48" i="12"/>
  <c r="F48" i="5"/>
  <c r="F48" i="6"/>
  <c r="F48" i="4"/>
  <c r="F48" i="11"/>
  <c r="F48" i="9"/>
  <c r="F48" i="7"/>
  <c r="F48" i="13"/>
  <c r="F48" i="8"/>
  <c r="F48" i="10"/>
  <c r="F48" i="3"/>
  <c r="E39" i="3" l="1"/>
  <c r="E39" i="6"/>
  <c r="E39" i="14"/>
  <c r="E39" i="5"/>
  <c r="E39" i="7"/>
  <c r="E39" i="9"/>
  <c r="E39" i="11"/>
  <c r="E39" i="13"/>
  <c r="E39" i="10"/>
  <c r="E39" i="4"/>
  <c r="E39" i="8"/>
  <c r="E39" i="12"/>
  <c r="E38" i="10" l="1"/>
  <c r="E48" i="10" s="1"/>
  <c r="E38" i="7"/>
  <c r="E48" i="7" s="1"/>
  <c r="E38" i="13"/>
  <c r="E48" i="13" s="1"/>
  <c r="E38" i="6"/>
  <c r="E48" i="6" s="1"/>
  <c r="E38" i="4"/>
  <c r="E48" i="4" s="1"/>
  <c r="E38" i="14"/>
  <c r="E48" i="14" s="1"/>
  <c r="E38" i="11"/>
  <c r="E48" i="11" s="1"/>
  <c r="E38" i="12"/>
  <c r="E48" i="12" s="1"/>
  <c r="E38" i="8"/>
  <c r="E48" i="8" s="1"/>
  <c r="E38" i="5"/>
  <c r="E48" i="5" s="1"/>
  <c r="E38" i="3"/>
  <c r="E48" i="3" s="1"/>
  <c r="E38" i="9"/>
  <c r="E48" i="9" s="1"/>
  <c r="F9" i="11" l="1"/>
  <c r="F9" i="7"/>
  <c r="F9" i="14"/>
  <c r="F9" i="10"/>
  <c r="F9" i="13"/>
  <c r="F9" i="9"/>
  <c r="F9" i="12"/>
  <c r="F9" i="6"/>
  <c r="F9" i="5"/>
  <c r="F9" i="3"/>
  <c r="F9" i="8"/>
  <c r="F9" i="4"/>
  <c r="E18" i="12" l="1"/>
  <c r="E18" i="8"/>
  <c r="E18" i="11"/>
  <c r="E18" i="7"/>
  <c r="E18" i="6"/>
  <c r="E18" i="5"/>
  <c r="E18" i="14"/>
  <c r="E18" i="10"/>
  <c r="E18" i="4"/>
  <c r="E18" i="3"/>
  <c r="E18" i="13"/>
  <c r="E18" i="9"/>
  <c r="F25" i="13"/>
  <c r="F25" i="9"/>
  <c r="F25" i="12"/>
  <c r="F25" i="8"/>
  <c r="F25" i="11"/>
  <c r="F25" i="7"/>
  <c r="F25" i="6"/>
  <c r="F25" i="5"/>
  <c r="F25" i="4"/>
  <c r="F25" i="3"/>
  <c r="F25" i="10"/>
  <c r="F25" i="14"/>
  <c r="F33" i="14"/>
  <c r="F33" i="10"/>
  <c r="F33" i="13"/>
  <c r="F33" i="9"/>
  <c r="F33" i="12"/>
  <c r="F33" i="8"/>
  <c r="F33" i="7"/>
  <c r="F33" i="4"/>
  <c r="F33" i="3"/>
  <c r="F33" i="11"/>
  <c r="F33" i="6"/>
  <c r="F33" i="5"/>
  <c r="E17" i="12"/>
  <c r="E17" i="8"/>
  <c r="E17" i="11"/>
  <c r="E17" i="7"/>
  <c r="E17" i="6"/>
  <c r="E17" i="5"/>
  <c r="E17" i="14"/>
  <c r="E17" i="10"/>
  <c r="E17" i="3"/>
  <c r="E17" i="13"/>
  <c r="E17" i="4"/>
  <c r="E17" i="9"/>
  <c r="E25" i="14"/>
  <c r="E25" i="10"/>
  <c r="E25" i="13"/>
  <c r="E25" i="9"/>
  <c r="E25" i="12"/>
  <c r="E25" i="8"/>
  <c r="E25" i="11"/>
  <c r="E25" i="6"/>
  <c r="E25" i="4"/>
  <c r="E25" i="3"/>
  <c r="E25" i="5"/>
  <c r="E25" i="7"/>
  <c r="F26" i="13"/>
  <c r="F26" i="9"/>
  <c r="F26" i="12"/>
  <c r="F26" i="8"/>
  <c r="F26" i="11"/>
  <c r="F26" i="7"/>
  <c r="F26" i="6"/>
  <c r="F26" i="5"/>
  <c r="F26" i="10"/>
  <c r="F26" i="4"/>
  <c r="F26" i="3"/>
  <c r="F26" i="14"/>
  <c r="F24" i="13"/>
  <c r="F24" i="9"/>
  <c r="F24" i="12"/>
  <c r="F24" i="8"/>
  <c r="F24" i="11"/>
  <c r="F24" i="7"/>
  <c r="F24" i="6"/>
  <c r="F24" i="5"/>
  <c r="F24" i="4"/>
  <c r="F24" i="3"/>
  <c r="F24" i="14"/>
  <c r="F24" i="10"/>
  <c r="E14" i="12"/>
  <c r="E14" i="8"/>
  <c r="E14" i="11"/>
  <c r="E14" i="7"/>
  <c r="E14" i="6"/>
  <c r="E14" i="5"/>
  <c r="E14" i="14"/>
  <c r="E14" i="10"/>
  <c r="E14" i="9"/>
  <c r="E14" i="4"/>
  <c r="E14" i="3"/>
  <c r="E14" i="13"/>
  <c r="E24" i="14"/>
  <c r="E24" i="10"/>
  <c r="E24" i="13"/>
  <c r="E24" i="9"/>
  <c r="E24" i="12"/>
  <c r="E24" i="8"/>
  <c r="E24" i="11"/>
  <c r="E24" i="6"/>
  <c r="E24" i="7"/>
  <c r="E24" i="4"/>
  <c r="E24" i="3"/>
  <c r="E24" i="5"/>
  <c r="F17" i="11"/>
  <c r="F17" i="7"/>
  <c r="F17" i="6"/>
  <c r="F17" i="14"/>
  <c r="F17" i="10"/>
  <c r="F17" i="13"/>
  <c r="F17" i="9"/>
  <c r="F17" i="8"/>
  <c r="F17" i="3"/>
  <c r="F17" i="12"/>
  <c r="F17" i="5"/>
  <c r="F17" i="4"/>
  <c r="E15" i="12"/>
  <c r="E15" i="8"/>
  <c r="E15" i="11"/>
  <c r="E15" i="7"/>
  <c r="E15" i="6"/>
  <c r="E15" i="5"/>
  <c r="E15" i="14"/>
  <c r="E15" i="10"/>
  <c r="E15" i="9"/>
  <c r="E15" i="4"/>
  <c r="E15" i="13"/>
  <c r="E15" i="3"/>
  <c r="F27" i="13"/>
  <c r="F27" i="9"/>
  <c r="F27" i="12"/>
  <c r="F27" i="8"/>
  <c r="F27" i="11"/>
  <c r="F27" i="7"/>
  <c r="F27" i="6"/>
  <c r="F27" i="5"/>
  <c r="F27" i="4"/>
  <c r="F27" i="14"/>
  <c r="F27" i="3"/>
  <c r="F27" i="10"/>
  <c r="F18" i="11"/>
  <c r="F18" i="7"/>
  <c r="F18" i="6"/>
  <c r="F18" i="14"/>
  <c r="F18" i="10"/>
  <c r="F18" i="13"/>
  <c r="F18" i="9"/>
  <c r="F18" i="8"/>
  <c r="F18" i="3"/>
  <c r="F18" i="12"/>
  <c r="F18" i="5"/>
  <c r="F18" i="4"/>
  <c r="E9" i="12"/>
  <c r="E9" i="8"/>
  <c r="E9" i="11"/>
  <c r="E9" i="7"/>
  <c r="E9" i="6"/>
  <c r="E9" i="5"/>
  <c r="E9" i="14"/>
  <c r="E9" i="10"/>
  <c r="E9" i="13"/>
  <c r="E9" i="3"/>
  <c r="E9" i="9"/>
  <c r="E9" i="4"/>
  <c r="E26" i="14"/>
  <c r="E26" i="10"/>
  <c r="E26" i="13"/>
  <c r="E26" i="9"/>
  <c r="E26" i="12"/>
  <c r="E26" i="8"/>
  <c r="E26" i="5"/>
  <c r="E26" i="7"/>
  <c r="E26" i="4"/>
  <c r="E26" i="3"/>
  <c r="E26" i="11"/>
  <c r="E26" i="6"/>
  <c r="F15" i="11"/>
  <c r="F15" i="7"/>
  <c r="F15" i="6"/>
  <c r="F15" i="14"/>
  <c r="F15" i="10"/>
  <c r="F15" i="13"/>
  <c r="F15" i="9"/>
  <c r="F15" i="12"/>
  <c r="F15" i="5"/>
  <c r="F15" i="3"/>
  <c r="F15" i="8"/>
  <c r="F15" i="4"/>
  <c r="E27" i="14"/>
  <c r="E27" i="10"/>
  <c r="E27" i="13"/>
  <c r="E27" i="9"/>
  <c r="E27" i="12"/>
  <c r="E27" i="8"/>
  <c r="E27" i="7"/>
  <c r="E27" i="11"/>
  <c r="E27" i="5"/>
  <c r="E27" i="4"/>
  <c r="E27" i="3"/>
  <c r="E27" i="6"/>
  <c r="F16" i="11"/>
  <c r="F16" i="7"/>
  <c r="F16" i="6"/>
  <c r="F16" i="14"/>
  <c r="F16" i="10"/>
  <c r="F16" i="13"/>
  <c r="F16" i="9"/>
  <c r="F16" i="12"/>
  <c r="F16" i="5"/>
  <c r="F16" i="8"/>
  <c r="F16" i="4"/>
  <c r="F16" i="3"/>
  <c r="E28" i="14"/>
  <c r="E28" i="10"/>
  <c r="E28" i="13"/>
  <c r="E28" i="9"/>
  <c r="E28" i="12"/>
  <c r="E28" i="8"/>
  <c r="E28" i="11"/>
  <c r="E28" i="6"/>
  <c r="E28" i="7"/>
  <c r="E28" i="3"/>
  <c r="E28" i="5"/>
  <c r="E28" i="4"/>
  <c r="F14" i="11"/>
  <c r="F14" i="7"/>
  <c r="F14" i="6"/>
  <c r="F14" i="14"/>
  <c r="F14" i="10"/>
  <c r="F14" i="13"/>
  <c r="F14" i="9"/>
  <c r="F14" i="8"/>
  <c r="F14" i="3"/>
  <c r="F14" i="12"/>
  <c r="F14" i="5"/>
  <c r="F14" i="4"/>
  <c r="E16" i="12"/>
  <c r="E16" i="8"/>
  <c r="E16" i="11"/>
  <c r="E16" i="7"/>
  <c r="E16" i="6"/>
  <c r="E16" i="5"/>
  <c r="E16" i="14"/>
  <c r="E16" i="10"/>
  <c r="E16" i="13"/>
  <c r="E16" i="9"/>
  <c r="E16" i="3"/>
  <c r="E16" i="4"/>
  <c r="F20" i="1" l="1"/>
  <c r="F13" i="11"/>
  <c r="F13" i="7"/>
  <c r="F13" i="6"/>
  <c r="F13" i="14"/>
  <c r="F13" i="10"/>
  <c r="F13" i="13"/>
  <c r="F13" i="9"/>
  <c r="F13" i="12"/>
  <c r="F13" i="5"/>
  <c r="F13" i="4"/>
  <c r="F13" i="3"/>
  <c r="F13" i="8"/>
  <c r="F23" i="12"/>
  <c r="F23" i="8"/>
  <c r="F23" i="11"/>
  <c r="F23" i="7"/>
  <c r="F23" i="6"/>
  <c r="F23" i="5"/>
  <c r="F23" i="14"/>
  <c r="F23" i="10"/>
  <c r="F23" i="3"/>
  <c r="F23" i="13"/>
  <c r="F23" i="4"/>
  <c r="F23" i="9"/>
  <c r="E33" i="11"/>
  <c r="E33" i="7"/>
  <c r="E33" i="6"/>
  <c r="E33" i="14"/>
  <c r="E33" i="10"/>
  <c r="E33" i="13"/>
  <c r="E33" i="9"/>
  <c r="E33" i="5"/>
  <c r="E33" i="4"/>
  <c r="E33" i="8"/>
  <c r="E33" i="12"/>
  <c r="E33" i="3"/>
  <c r="E30" i="1"/>
  <c r="E23" i="13"/>
  <c r="E23" i="9"/>
  <c r="E23" i="12"/>
  <c r="E23" i="8"/>
  <c r="E23" i="11"/>
  <c r="E23" i="7"/>
  <c r="E23" i="6"/>
  <c r="E23" i="5"/>
  <c r="E23" i="10"/>
  <c r="E23" i="4"/>
  <c r="E23" i="3"/>
  <c r="E23" i="14"/>
  <c r="E20" i="1"/>
  <c r="E13" i="12"/>
  <c r="E13" i="8"/>
  <c r="E13" i="11"/>
  <c r="E13" i="7"/>
  <c r="E13" i="6"/>
  <c r="E13" i="5"/>
  <c r="E13" i="14"/>
  <c r="E13" i="10"/>
  <c r="E13" i="13"/>
  <c r="E13" i="3"/>
  <c r="E13" i="9"/>
  <c r="E13" i="4"/>
  <c r="F20" i="12" l="1"/>
  <c r="F20" i="8"/>
  <c r="F20" i="11"/>
  <c r="F20" i="7"/>
  <c r="F20" i="6"/>
  <c r="F20" i="5"/>
  <c r="F20" i="14"/>
  <c r="F20" i="10"/>
  <c r="F20" i="13"/>
  <c r="F20" i="9"/>
  <c r="F20" i="4"/>
  <c r="F20" i="3"/>
  <c r="E35" i="1"/>
  <c r="E20" i="13"/>
  <c r="E20" i="9"/>
  <c r="E20" i="12"/>
  <c r="E20" i="8"/>
  <c r="E20" i="11"/>
  <c r="E20" i="7"/>
  <c r="E20" i="6"/>
  <c r="E20" i="5"/>
  <c r="E20" i="4"/>
  <c r="E20" i="3"/>
  <c r="E20" i="14"/>
  <c r="E20" i="10"/>
  <c r="E30" i="11"/>
  <c r="E30" i="7"/>
  <c r="E30" i="6"/>
  <c r="E30" i="14"/>
  <c r="E30" i="10"/>
  <c r="E30" i="13"/>
  <c r="E30" i="9"/>
  <c r="E30" i="5"/>
  <c r="E30" i="4"/>
  <c r="E30" i="12"/>
  <c r="E30" i="3"/>
  <c r="E30" i="8"/>
  <c r="E35" i="13" l="1"/>
  <c r="E49" i="13" s="1"/>
  <c r="E35" i="9"/>
  <c r="E49" i="9" s="1"/>
  <c r="E35" i="12"/>
  <c r="E49" i="12" s="1"/>
  <c r="E35" i="8"/>
  <c r="E49" i="8" s="1"/>
  <c r="E35" i="11"/>
  <c r="E49" i="11" s="1"/>
  <c r="E35" i="7"/>
  <c r="E49" i="7" s="1"/>
  <c r="E35" i="14"/>
  <c r="E49" i="14" s="1"/>
  <c r="E35" i="10"/>
  <c r="E49" i="10" s="1"/>
  <c r="E35" i="5"/>
  <c r="E49" i="5" s="1"/>
  <c r="E35" i="6"/>
  <c r="E49" i="6" s="1"/>
  <c r="E35" i="4"/>
  <c r="E49" i="4" s="1"/>
  <c r="E35" i="3"/>
  <c r="E49" i="3" s="1"/>
  <c r="E49" i="1"/>
  <c r="F28" i="13" l="1"/>
  <c r="F28" i="9"/>
  <c r="F28" i="12"/>
  <c r="F28" i="8"/>
  <c r="F28" i="11"/>
  <c r="F28" i="7"/>
  <c r="F28" i="6"/>
  <c r="F28" i="5"/>
  <c r="F28" i="4"/>
  <c r="F28" i="3"/>
  <c r="F28" i="14"/>
  <c r="F28" i="10"/>
  <c r="F30" i="1"/>
  <c r="F2" i="2"/>
  <c r="G2" i="2" s="1"/>
  <c r="F12" i="2"/>
  <c r="G12" i="2" s="1"/>
  <c r="F9" i="2"/>
  <c r="G9" i="2" s="1"/>
  <c r="F5" i="2"/>
  <c r="G5" i="2" s="1"/>
  <c r="F14" i="2"/>
  <c r="G14" i="2" s="1"/>
  <c r="F6" i="2"/>
  <c r="G6" i="2" s="1"/>
  <c r="F3" i="2"/>
  <c r="G3" i="2" s="1"/>
  <c r="F11" i="2"/>
  <c r="G11" i="2" s="1"/>
  <c r="F4" i="2"/>
  <c r="G4" i="2" s="1"/>
  <c r="F10" i="2"/>
  <c r="G10" i="2" s="1"/>
  <c r="F13" i="2"/>
  <c r="G13" i="2" s="1"/>
  <c r="F7" i="2"/>
  <c r="G7" i="2" s="1"/>
  <c r="F8" i="2"/>
  <c r="G8" i="2" s="1"/>
  <c r="F30" i="14" l="1"/>
  <c r="F30" i="10"/>
  <c r="F30" i="13"/>
  <c r="F30" i="9"/>
  <c r="F30" i="12"/>
  <c r="F30" i="8"/>
  <c r="F30" i="5"/>
  <c r="F30" i="3"/>
  <c r="F30" i="7"/>
  <c r="F30" i="11"/>
  <c r="F30" i="6"/>
  <c r="F30" i="4"/>
  <c r="F35" i="1"/>
  <c r="F49" i="1" l="1"/>
  <c r="F35" i="5"/>
  <c r="F49" i="5" s="1"/>
  <c r="F35" i="10"/>
  <c r="F49" i="10" s="1"/>
  <c r="F35" i="14"/>
  <c r="F49" i="14" s="1"/>
  <c r="F35" i="9"/>
  <c r="F49" i="9" s="1"/>
  <c r="F35" i="7"/>
  <c r="F49" i="7" s="1"/>
  <c r="F35" i="11"/>
  <c r="F49" i="11" s="1"/>
  <c r="F35" i="3"/>
  <c r="F49" i="3" s="1"/>
  <c r="F35" i="6"/>
  <c r="F49" i="6" s="1"/>
  <c r="F35" i="8"/>
  <c r="F49" i="8" s="1"/>
  <c r="F35" i="12"/>
  <c r="F49" i="12" s="1"/>
  <c r="F35" i="4"/>
  <c r="F49" i="4" s="1"/>
  <c r="F35" i="13"/>
  <c r="F49" i="13" s="1"/>
  <c r="C39" i="1" l="1"/>
  <c r="C45" i="1"/>
  <c r="C40" i="1"/>
  <c r="C28" i="1"/>
  <c r="C26" i="1"/>
  <c r="C23" i="1"/>
  <c r="C39" i="6" l="1"/>
  <c r="C39" i="11"/>
  <c r="C39" i="9"/>
  <c r="C39" i="4"/>
  <c r="C39" i="7"/>
  <c r="C39" i="12"/>
  <c r="C39" i="10"/>
  <c r="C39" i="5"/>
  <c r="C39" i="8"/>
  <c r="C39" i="14"/>
  <c r="C39" i="13"/>
  <c r="C39" i="3"/>
  <c r="C45" i="3"/>
  <c r="C45" i="10"/>
  <c r="C45" i="6"/>
  <c r="C45" i="12"/>
  <c r="C45" i="4"/>
  <c r="C45" i="7"/>
  <c r="C45" i="13"/>
  <c r="C45" i="9"/>
  <c r="C45" i="8"/>
  <c r="C45" i="14"/>
  <c r="C45" i="5"/>
  <c r="C45" i="11"/>
  <c r="D23" i="1"/>
  <c r="C23" i="14"/>
  <c r="C23" i="10"/>
  <c r="C23" i="12"/>
  <c r="C23" i="8"/>
  <c r="C23" i="5"/>
  <c r="C23" i="4"/>
  <c r="C23" i="7"/>
  <c r="C23" i="9"/>
  <c r="C23" i="3"/>
  <c r="C23" i="13"/>
  <c r="C23" i="11"/>
  <c r="C23" i="6"/>
  <c r="D26" i="1"/>
  <c r="C26" i="11"/>
  <c r="C26" i="7"/>
  <c r="C26" i="3"/>
  <c r="C26" i="14"/>
  <c r="C26" i="10"/>
  <c r="C26" i="6"/>
  <c r="C26" i="4"/>
  <c r="C26" i="13"/>
  <c r="C26" i="9"/>
  <c r="C26" i="5"/>
  <c r="C26" i="12"/>
  <c r="C26" i="8"/>
  <c r="D28" i="1"/>
  <c r="C28" i="10"/>
  <c r="C28" i="11"/>
  <c r="C28" i="3"/>
  <c r="C28" i="6"/>
  <c r="C28" i="13"/>
  <c r="C28" i="9"/>
  <c r="C28" i="5"/>
  <c r="C28" i="4"/>
  <c r="C28" i="14"/>
  <c r="C28" i="12"/>
  <c r="C28" i="8"/>
  <c r="C28" i="7"/>
  <c r="C40" i="7"/>
  <c r="C40" i="3"/>
  <c r="C40" i="14"/>
  <c r="C40" i="10"/>
  <c r="C40" i="5"/>
  <c r="C40" i="12"/>
  <c r="C40" i="8"/>
  <c r="C40" i="11"/>
  <c r="C40" i="13"/>
  <c r="C40" i="4"/>
  <c r="C40" i="6"/>
  <c r="C40" i="9"/>
  <c r="C27" i="1"/>
  <c r="C44" i="1"/>
  <c r="C13" i="1"/>
  <c r="C15" i="1"/>
  <c r="C18" i="1"/>
  <c r="C25" i="1"/>
  <c r="C41" i="1"/>
  <c r="C16" i="1"/>
  <c r="C33" i="1"/>
  <c r="D27" i="1" l="1"/>
  <c r="C27" i="12"/>
  <c r="C27" i="8"/>
  <c r="C27" i="4"/>
  <c r="C27" i="14"/>
  <c r="C27" i="10"/>
  <c r="C27" i="6"/>
  <c r="C27" i="13"/>
  <c r="C27" i="9"/>
  <c r="C27" i="5"/>
  <c r="C27" i="11"/>
  <c r="C27" i="7"/>
  <c r="C27" i="3"/>
  <c r="D25" i="1"/>
  <c r="C25" i="5"/>
  <c r="C25" i="13"/>
  <c r="C25" i="9"/>
  <c r="C25" i="4"/>
  <c r="C25" i="11"/>
  <c r="C25" i="7"/>
  <c r="C25" i="3"/>
  <c r="C25" i="12"/>
  <c r="C25" i="14"/>
  <c r="C25" i="10"/>
  <c r="C25" i="6"/>
  <c r="C25" i="8"/>
  <c r="C41" i="4"/>
  <c r="C41" i="6"/>
  <c r="C41" i="7"/>
  <c r="C41" i="5"/>
  <c r="C41" i="8"/>
  <c r="C41" i="14"/>
  <c r="C41" i="9"/>
  <c r="C41" i="11"/>
  <c r="C41" i="13"/>
  <c r="C41" i="3"/>
  <c r="C41" i="10"/>
  <c r="C41" i="12"/>
  <c r="D18" i="1"/>
  <c r="C18" i="14"/>
  <c r="C18" i="11"/>
  <c r="C18" i="7"/>
  <c r="C18" i="13"/>
  <c r="C18" i="9"/>
  <c r="C18" i="5"/>
  <c r="C18" i="10"/>
  <c r="C18" i="8"/>
  <c r="C18" i="12"/>
  <c r="C18" i="4"/>
  <c r="C18" i="6"/>
  <c r="C18" i="3"/>
  <c r="D13" i="1"/>
  <c r="C13" i="6"/>
  <c r="C13" i="13"/>
  <c r="C13" i="14"/>
  <c r="C13" i="10"/>
  <c r="C13" i="5"/>
  <c r="C13" i="12"/>
  <c r="C13" i="8"/>
  <c r="C13" i="4"/>
  <c r="C13" i="7"/>
  <c r="C13" i="3"/>
  <c r="C13" i="11"/>
  <c r="C13" i="9"/>
  <c r="D15" i="1"/>
  <c r="C15" i="13"/>
  <c r="C15" i="9"/>
  <c r="C15" i="5"/>
  <c r="C15" i="8"/>
  <c r="C15" i="11"/>
  <c r="C15" i="7"/>
  <c r="C15" i="3"/>
  <c r="C15" i="14"/>
  <c r="C15" i="10"/>
  <c r="C15" i="6"/>
  <c r="C15" i="4"/>
  <c r="C15" i="12"/>
  <c r="C44" i="3"/>
  <c r="C44" i="7"/>
  <c r="C44" i="14"/>
  <c r="C44" i="10"/>
  <c r="C44" i="6"/>
  <c r="C44" i="11"/>
  <c r="C44" i="5"/>
  <c r="C44" i="13"/>
  <c r="C44" i="12"/>
  <c r="C44" i="8"/>
  <c r="C44" i="9"/>
  <c r="C44" i="4"/>
  <c r="C33" i="14"/>
  <c r="C33" i="10"/>
  <c r="C33" i="6"/>
  <c r="D33" i="1"/>
  <c r="C33" i="4"/>
  <c r="C33" i="9"/>
  <c r="C33" i="12"/>
  <c r="C33" i="8"/>
  <c r="C33" i="11"/>
  <c r="C33" i="7"/>
  <c r="C33" i="3"/>
  <c r="C33" i="13"/>
  <c r="C33" i="5"/>
  <c r="D16" i="1"/>
  <c r="C16" i="4"/>
  <c r="C16" i="12"/>
  <c r="C16" i="8"/>
  <c r="C16" i="3"/>
  <c r="C16" i="10"/>
  <c r="C16" i="6"/>
  <c r="C16" i="14"/>
  <c r="C16" i="11"/>
  <c r="C16" i="7"/>
  <c r="C16" i="13"/>
  <c r="C16" i="9"/>
  <c r="C16" i="5"/>
  <c r="D33" i="9" l="1"/>
  <c r="D33" i="5"/>
  <c r="D33" i="13"/>
  <c r="D33" i="6"/>
  <c r="D33" i="10"/>
  <c r="D33" i="14"/>
  <c r="D33" i="7"/>
  <c r="D33" i="11"/>
  <c r="D33" i="3"/>
  <c r="D33" i="8"/>
  <c r="D33" i="4"/>
  <c r="D33" i="12"/>
  <c r="C43" i="1"/>
  <c r="C42" i="1"/>
  <c r="C38" i="1"/>
  <c r="C38" i="4" l="1"/>
  <c r="C38" i="14"/>
  <c r="C38" i="10"/>
  <c r="C38" i="3"/>
  <c r="C38" i="9"/>
  <c r="C38" i="12"/>
  <c r="C38" i="6"/>
  <c r="C38" i="8"/>
  <c r="C38" i="13"/>
  <c r="C38" i="5"/>
  <c r="C38" i="7"/>
  <c r="C38" i="11"/>
  <c r="C42" i="5"/>
  <c r="C42" i="13"/>
  <c r="C42" i="7"/>
  <c r="C42" i="12"/>
  <c r="C42" i="3"/>
  <c r="C42" i="14"/>
  <c r="C42" i="9"/>
  <c r="C42" i="8"/>
  <c r="C42" i="10"/>
  <c r="C42" i="4"/>
  <c r="C42" i="11"/>
  <c r="C42" i="6"/>
  <c r="C43" i="6"/>
  <c r="C43" i="7"/>
  <c r="C43" i="11"/>
  <c r="C43" i="14"/>
  <c r="C43" i="13"/>
  <c r="C43" i="8"/>
  <c r="C43" i="3"/>
  <c r="C43" i="4"/>
  <c r="C43" i="10"/>
  <c r="C43" i="12"/>
  <c r="C43" i="9"/>
  <c r="C43" i="5"/>
  <c r="C24" i="1"/>
  <c r="C24" i="10" l="1"/>
  <c r="C30" i="10" s="1"/>
  <c r="C24" i="5"/>
  <c r="C30" i="5" s="1"/>
  <c r="C24" i="12"/>
  <c r="C30" i="12" s="1"/>
  <c r="C24" i="8"/>
  <c r="C30" i="8" s="1"/>
  <c r="C24" i="13"/>
  <c r="C30" i="13" s="1"/>
  <c r="C24" i="3"/>
  <c r="C30" i="3" s="1"/>
  <c r="C24" i="9"/>
  <c r="C30" i="9" s="1"/>
  <c r="C24" i="4"/>
  <c r="C30" i="4" s="1"/>
  <c r="D24" i="1"/>
  <c r="C24" i="6"/>
  <c r="C30" i="6" s="1"/>
  <c r="C24" i="14"/>
  <c r="C30" i="14" s="1"/>
  <c r="C24" i="11"/>
  <c r="C30" i="11" s="1"/>
  <c r="C24" i="7"/>
  <c r="C30" i="7" s="1"/>
  <c r="C30" i="1"/>
  <c r="D30" i="12" l="1"/>
  <c r="D30" i="5"/>
  <c r="D30" i="7"/>
  <c r="D30" i="10"/>
  <c r="D30" i="11"/>
  <c r="D30" i="14"/>
  <c r="D30" i="6"/>
  <c r="D30" i="4"/>
  <c r="D30" i="1"/>
  <c r="D30" i="9"/>
  <c r="D30" i="3"/>
  <c r="D30" i="8"/>
  <c r="D30" i="13"/>
  <c r="C46" i="1" l="1"/>
  <c r="C46" i="9" l="1"/>
  <c r="C48" i="9" s="1"/>
  <c r="C46" i="5"/>
  <c r="C48" i="5" s="1"/>
  <c r="C46" i="10"/>
  <c r="C48" i="10" s="1"/>
  <c r="C46" i="3"/>
  <c r="C48" i="3" s="1"/>
  <c r="C46" i="4"/>
  <c r="C48" i="4" s="1"/>
  <c r="C46" i="6"/>
  <c r="C48" i="6" s="1"/>
  <c r="C46" i="12"/>
  <c r="C48" i="12" s="1"/>
  <c r="C46" i="11"/>
  <c r="C48" i="11" s="1"/>
  <c r="C46" i="7"/>
  <c r="C48" i="7" s="1"/>
  <c r="C46" i="13"/>
  <c r="C48" i="13" s="1"/>
  <c r="C46" i="8"/>
  <c r="C48" i="8" s="1"/>
  <c r="C46" i="14"/>
  <c r="C48" i="14" s="1"/>
  <c r="C48" i="1"/>
  <c r="C17" i="1" l="1"/>
  <c r="D17" i="1" l="1"/>
  <c r="C17" i="5"/>
  <c r="C17" i="10"/>
  <c r="C17" i="6"/>
  <c r="C17" i="12"/>
  <c r="C17" i="9"/>
  <c r="C17" i="13"/>
  <c r="C17" i="4"/>
  <c r="C17" i="11"/>
  <c r="C17" i="8"/>
  <c r="C17" i="3"/>
  <c r="C17" i="14"/>
  <c r="C17" i="7"/>
  <c r="C9" i="1" l="1"/>
  <c r="C9" i="12" l="1"/>
  <c r="D9" i="1"/>
  <c r="C9" i="11"/>
  <c r="C9" i="8"/>
  <c r="C9" i="5"/>
  <c r="C9" i="13"/>
  <c r="C9" i="4"/>
  <c r="C9" i="9"/>
  <c r="C9" i="7"/>
  <c r="C9" i="6"/>
  <c r="C9" i="3"/>
  <c r="C9" i="14"/>
  <c r="C9" i="10"/>
  <c r="D9" i="14" l="1"/>
  <c r="D9" i="7"/>
  <c r="D9" i="13"/>
  <c r="D9" i="6"/>
  <c r="D9" i="4"/>
  <c r="D9" i="8"/>
  <c r="D9" i="11"/>
  <c r="D9" i="3"/>
  <c r="D9" i="9"/>
  <c r="D9" i="5"/>
  <c r="D9" i="10"/>
  <c r="D9" i="12"/>
  <c r="C14" i="1" l="1"/>
  <c r="C14" i="10" l="1"/>
  <c r="C20" i="10" s="1"/>
  <c r="C14" i="8"/>
  <c r="C20" i="8" s="1"/>
  <c r="C14" i="4"/>
  <c r="C20" i="4" s="1"/>
  <c r="C14" i="3"/>
  <c r="C20" i="3" s="1"/>
  <c r="C20" i="1"/>
  <c r="C14" i="12"/>
  <c r="C20" i="12" s="1"/>
  <c r="C14" i="6"/>
  <c r="C20" i="6" s="1"/>
  <c r="C14" i="5"/>
  <c r="C20" i="5" s="1"/>
  <c r="C14" i="7"/>
  <c r="C20" i="7" s="1"/>
  <c r="C14" i="11"/>
  <c r="C20" i="11" s="1"/>
  <c r="C14" i="14"/>
  <c r="C20" i="14" s="1"/>
  <c r="C14" i="9"/>
  <c r="C20" i="9" s="1"/>
  <c r="C14" i="13"/>
  <c r="C20" i="13" s="1"/>
  <c r="C35" i="8" l="1"/>
  <c r="D20" i="8"/>
  <c r="C35" i="9"/>
  <c r="D20" i="9"/>
  <c r="D20" i="11"/>
  <c r="C35" i="11"/>
  <c r="D20" i="5"/>
  <c r="C35" i="5"/>
  <c r="C35" i="6"/>
  <c r="D20" i="6"/>
  <c r="C35" i="12"/>
  <c r="D20" i="12"/>
  <c r="C35" i="10"/>
  <c r="D20" i="10"/>
  <c r="C35" i="14"/>
  <c r="D20" i="14"/>
  <c r="C35" i="1"/>
  <c r="D20" i="1"/>
  <c r="D20" i="7"/>
  <c r="C35" i="7"/>
  <c r="D20" i="3"/>
  <c r="C35" i="3"/>
  <c r="D20" i="13"/>
  <c r="C35" i="13"/>
  <c r="D20" i="4"/>
  <c r="C35" i="4"/>
  <c r="D35" i="13" l="1"/>
  <c r="C49" i="13"/>
  <c r="C49" i="5"/>
  <c r="D35" i="5"/>
  <c r="D35" i="14"/>
  <c r="C49" i="14"/>
  <c r="D35" i="11"/>
  <c r="C49" i="11"/>
  <c r="C49" i="10"/>
  <c r="D35" i="10"/>
  <c r="C49" i="7"/>
  <c r="D35" i="7"/>
  <c r="D35" i="1"/>
  <c r="C49" i="1"/>
  <c r="D35" i="3"/>
  <c r="C49" i="3"/>
  <c r="C49" i="4"/>
  <c r="D35" i="4"/>
  <c r="D35" i="9"/>
  <c r="C49" i="9"/>
  <c r="C49" i="6"/>
  <c r="D35" i="6"/>
  <c r="C49" i="12"/>
  <c r="D35" i="12"/>
  <c r="D35" i="8"/>
  <c r="C49" i="8"/>
  <c r="E12" i="2" l="1"/>
  <c r="E5" i="2"/>
  <c r="D54" i="4"/>
  <c r="E14" i="2"/>
  <c r="E9" i="2"/>
  <c r="E2" i="2"/>
  <c r="E4" i="2"/>
  <c r="E3" i="2"/>
  <c r="E6" i="2"/>
  <c r="E8" i="2"/>
  <c r="D2" i="2"/>
  <c r="H2" i="2" s="1"/>
  <c r="D7" i="2"/>
  <c r="H7" i="2" s="1"/>
  <c r="D10" i="2"/>
  <c r="H10" i="2" s="1"/>
  <c r="D4" i="2"/>
  <c r="H4" i="2" s="1"/>
  <c r="D13" i="2"/>
  <c r="H13" i="2" s="1"/>
  <c r="D3" i="2"/>
  <c r="H3" i="2" s="1"/>
  <c r="D9" i="2"/>
  <c r="H9" i="2" s="1"/>
  <c r="D8" i="2"/>
  <c r="H8" i="2" s="1"/>
  <c r="D14" i="2"/>
  <c r="H14" i="2" s="1"/>
  <c r="D11" i="2"/>
  <c r="H11" i="2" s="1"/>
  <c r="D12" i="2"/>
  <c r="H12" i="2" s="1"/>
  <c r="D6" i="2"/>
  <c r="H6" i="2" s="1"/>
  <c r="D5" i="2"/>
  <c r="H5" i="2" s="1"/>
  <c r="E13" i="2"/>
  <c r="E7" i="2"/>
  <c r="E10" i="2"/>
  <c r="E11" i="2"/>
</calcChain>
</file>

<file path=xl/sharedStrings.xml><?xml version="1.0" encoding="utf-8"?>
<sst xmlns="http://schemas.openxmlformats.org/spreadsheetml/2006/main" count="658" uniqueCount="65">
  <si>
    <t>Type</t>
  </si>
  <si>
    <t>%</t>
  </si>
  <si>
    <t>Actual</t>
  </si>
  <si>
    <t>From sheet</t>
  </si>
  <si>
    <t>Estimate</t>
  </si>
  <si>
    <t>Round</t>
  </si>
  <si>
    <t>Adj</t>
  </si>
  <si>
    <t>81E</t>
  </si>
  <si>
    <t>ANDREWES HOUSE</t>
  </si>
  <si>
    <t>Actual Costs</t>
  </si>
  <si>
    <t xml:space="preserve">Actual </t>
  </si>
  <si>
    <t>192 FLATS (7.34% of Estate Costs)</t>
  </si>
  <si>
    <t>2023/24</t>
  </si>
  <si>
    <t>% difference</t>
  </si>
  <si>
    <t>2024/25</t>
  </si>
  <si>
    <t>£</t>
  </si>
  <si>
    <t>Customer Care</t>
  </si>
  <si>
    <t>Costs of Management and Supervision - Andrewes &amp; Proportion of Estate Costs</t>
  </si>
  <si>
    <t>Estate Management</t>
  </si>
  <si>
    <t>Resident Staff - Estate%</t>
  </si>
  <si>
    <t>Furniture &amp; Fittings - Andrewes House Cost</t>
  </si>
  <si>
    <t>Window Cleaning- Andrewes House Contract cost</t>
  </si>
  <si>
    <t>Cleaners/Porters - No of Cleaners for Andrewes House &amp; Estate%</t>
  </si>
  <si>
    <t>Car Park Attendants- Terrace Block %</t>
  </si>
  <si>
    <t>House Officer - Estate%</t>
  </si>
  <si>
    <t>Sub Total</t>
  </si>
  <si>
    <t>Property Management</t>
  </si>
  <si>
    <t>Garchey Maintenance - Estate%</t>
  </si>
  <si>
    <t>General Repairs - Andrewes House Cost &amp; Estate%</t>
  </si>
  <si>
    <t>Technical Services - Andrewes House Cost &amp; no of repairs orders</t>
  </si>
  <si>
    <t>Lift Maintenance - Andrewes House Cost</t>
  </si>
  <si>
    <t>Electricity (Common Parts and Lifts) -  Andrewes House Cost</t>
  </si>
  <si>
    <t>Heating - Andrewes House Cost</t>
  </si>
  <si>
    <t>Open Spaces</t>
  </si>
  <si>
    <t>Garden Maintenance - Estate %</t>
  </si>
  <si>
    <t>Total Annually Recurring Items</t>
  </si>
  <si>
    <t>Non-Annually Recurring Items - Major Works</t>
  </si>
  <si>
    <t>Water Tank Repairs/Replacement - Andrewes House cost</t>
  </si>
  <si>
    <t>Asset Management/Stock Condition Survey - Andrewes House cost</t>
  </si>
  <si>
    <t>Asbestos Works - Andrewes House cost</t>
  </si>
  <si>
    <t>Water Supply Works - Andrewes House cost</t>
  </si>
  <si>
    <t>Emergency Lighting - Andrewes House cost</t>
  </si>
  <si>
    <t>External Redecorations - Andrewes House cost</t>
  </si>
  <si>
    <t>Electrical Testing - Andrewes House cost</t>
  </si>
  <si>
    <t>Replacement Windows &amp; Frames - Andrewes House cost</t>
  </si>
  <si>
    <t>Internal Redecorations - Andrewes House cost</t>
  </si>
  <si>
    <t>Total Non-Annually Recurring Items</t>
  </si>
  <si>
    <t>TOTAL</t>
  </si>
  <si>
    <t>ANDREWES HOUSE - Type 16</t>
  </si>
  <si>
    <t xml:space="preserve">% </t>
  </si>
  <si>
    <t>Difference</t>
  </si>
  <si>
    <t>ANDREWES HOUSE - Type 19</t>
  </si>
  <si>
    <t>ANDREWES HOUSE - Type 20</t>
  </si>
  <si>
    <t>Heating - Andrewes House Cost* (interim charge</t>
  </si>
  <si>
    <t>ANDREWES HOUSE - Type 21</t>
  </si>
  <si>
    <t>ANDREWES HOUSE - Types 22, 23 &amp; 60</t>
  </si>
  <si>
    <t>ANDREWES HOUSE - Type 57</t>
  </si>
  <si>
    <t>ANDREWES HOUSE - Type 58</t>
  </si>
  <si>
    <t>ANDREWES HOUSE - Type 60</t>
  </si>
  <si>
    <t>ANDREWES HOUSE - Type 76</t>
  </si>
  <si>
    <t>ANDREWES HOUSE - Type 78</t>
  </si>
  <si>
    <t>ANDREWES HOUSE - Type 79</t>
  </si>
  <si>
    <t>ANDREWES HOUSE - Type 80</t>
  </si>
  <si>
    <t>Service Charge Costs 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</si>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</sst>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0_)"/>
    <numFmt numFmtId="166" formatCode="0.0000"/>
    <numFmt numFmtId="167" formatCode="0.0000%"/>
  </numFmts>
  <fonts count="10" x14ac:knownFonts="1">
    <font>
      <sz val="10"/>
      <name val="Courier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8"/>
      <name val="Courier"/>
      <family val="3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0" fontId="2" fillId="2" borderId="0">
      <alignment horizontal="right"/>
    </xf>
    <xf numFmtId="0" fontId="3" fillId="2" borderId="1"/>
  </cellStyleXfs>
  <cellXfs count="106">
    <xf numFmtId="164" fontId="0" fillId="0" borderId="0" xfId="0"/>
    <xf numFmtId="166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5" fillId="0" borderId="2" xfId="1" applyFont="1" applyBorder="1"/>
    <xf numFmtId="164" fontId="5" fillId="0" borderId="3" xfId="1" applyFont="1" applyBorder="1"/>
    <xf numFmtId="164" fontId="5" fillId="3" borderId="3" xfId="1" applyFont="1" applyFill="1" applyBorder="1"/>
    <xf numFmtId="164" fontId="6" fillId="0" borderId="3" xfId="1" applyFont="1" applyBorder="1"/>
    <xf numFmtId="164" fontId="7" fillId="0" borderId="0" xfId="1" applyFont="1"/>
    <xf numFmtId="164" fontId="5" fillId="0" borderId="4" xfId="1" applyFont="1" applyBorder="1" applyAlignment="1">
      <alignment horizontal="center"/>
    </xf>
    <xf numFmtId="164" fontId="5" fillId="0" borderId="5" xfId="1" quotePrefix="1" applyFont="1" applyBorder="1" applyAlignment="1">
      <alignment horizontal="center"/>
    </xf>
    <xf numFmtId="164" fontId="5" fillId="3" borderId="5" xfId="1" quotePrefix="1" applyFont="1" applyFill="1" applyBorder="1" applyAlignment="1">
      <alignment horizontal="center"/>
    </xf>
    <xf numFmtId="164" fontId="6" fillId="0" borderId="5" xfId="1" applyFont="1" applyBorder="1" applyAlignment="1">
      <alignment horizontal="center"/>
    </xf>
    <xf numFmtId="164" fontId="6" fillId="0" borderId="5" xfId="1" applyFont="1" applyBorder="1"/>
    <xf numFmtId="164" fontId="5" fillId="0" borderId="5" xfId="1" applyFont="1" applyBorder="1" applyAlignment="1">
      <alignment horizontal="center"/>
    </xf>
    <xf numFmtId="164" fontId="5" fillId="3" borderId="5" xfId="1" applyFont="1" applyFill="1" applyBorder="1" applyAlignment="1">
      <alignment horizontal="center"/>
    </xf>
    <xf numFmtId="164" fontId="5" fillId="0" borderId="5" xfId="1" applyFont="1" applyBorder="1" applyAlignment="1">
      <alignment horizontal="center" wrapText="1"/>
    </xf>
    <xf numFmtId="164" fontId="5" fillId="0" borderId="6" xfId="1" applyFont="1" applyBorder="1"/>
    <xf numFmtId="164" fontId="5" fillId="0" borderId="7" xfId="1" applyFont="1" applyBorder="1"/>
    <xf numFmtId="164" fontId="5" fillId="3" borderId="7" xfId="1" applyFont="1" applyFill="1" applyBorder="1"/>
    <xf numFmtId="14" fontId="8" fillId="0" borderId="7" xfId="1" applyNumberFormat="1" applyFont="1" applyBorder="1" applyAlignment="1">
      <alignment horizontal="center"/>
    </xf>
    <xf numFmtId="164" fontId="7" fillId="0" borderId="4" xfId="1" applyFont="1" applyBorder="1"/>
    <xf numFmtId="164" fontId="6" fillId="0" borderId="8" xfId="1" applyFont="1" applyBorder="1" applyAlignment="1">
      <alignment horizontal="right" vertical="center" wrapText="1"/>
    </xf>
    <xf numFmtId="164" fontId="5" fillId="0" borderId="9" xfId="1" applyFont="1" applyBorder="1" applyAlignment="1">
      <alignment horizontal="right" vertical="center"/>
    </xf>
    <xf numFmtId="164" fontId="6" fillId="0" borderId="11" xfId="1" applyFont="1" applyBorder="1" applyAlignment="1">
      <alignment horizontal="right" vertical="center" wrapText="1"/>
    </xf>
    <xf numFmtId="164" fontId="7" fillId="0" borderId="0" xfId="1" applyFont="1" applyAlignment="1">
      <alignment vertical="center"/>
    </xf>
    <xf numFmtId="164" fontId="5" fillId="0" borderId="0" xfId="1" applyFont="1" applyAlignment="1">
      <alignment horizontal="left"/>
    </xf>
    <xf numFmtId="164" fontId="7" fillId="0" borderId="0" xfId="1" applyFont="1" applyAlignment="1">
      <alignment horizontal="left"/>
    </xf>
    <xf numFmtId="165" fontId="7" fillId="0" borderId="0" xfId="1" applyNumberFormat="1" applyFont="1" applyAlignment="1">
      <alignment horizontal="left"/>
    </xf>
    <xf numFmtId="167" fontId="5" fillId="0" borderId="4" xfId="1" applyNumberFormat="1" applyFont="1" applyBorder="1" applyAlignment="1">
      <alignment horizontal="center"/>
    </xf>
    <xf numFmtId="10" fontId="6" fillId="0" borderId="10" xfId="1" applyNumberFormat="1" applyFont="1" applyBorder="1" applyAlignment="1">
      <alignment horizontal="right" vertical="center" wrapText="1"/>
    </xf>
    <xf numFmtId="165" fontId="6" fillId="0" borderId="11" xfId="1" applyNumberFormat="1" applyFont="1" applyBorder="1" applyAlignment="1">
      <alignment horizontal="right" vertical="center" wrapText="1"/>
    </xf>
    <xf numFmtId="164" fontId="5" fillId="0" borderId="9" xfId="1" applyFont="1" applyBorder="1" applyAlignment="1">
      <alignment horizontal="right"/>
    </xf>
    <xf numFmtId="165" fontId="5" fillId="0" borderId="0" xfId="1" applyNumberFormat="1" applyFont="1" applyAlignment="1">
      <alignment horizontal="left"/>
    </xf>
    <xf numFmtId="2" fontId="5" fillId="0" borderId="0" xfId="1" applyNumberFormat="1" applyFont="1" applyAlignment="1">
      <alignment horizontal="left"/>
    </xf>
    <xf numFmtId="165" fontId="7" fillId="0" borderId="0" xfId="1" applyNumberFormat="1" applyFont="1"/>
    <xf numFmtId="164" fontId="7" fillId="0" borderId="3" xfId="1" applyFont="1" applyBorder="1"/>
    <xf numFmtId="164" fontId="5" fillId="0" borderId="5" xfId="1" applyFont="1" applyBorder="1"/>
    <xf numFmtId="164" fontId="7" fillId="0" borderId="5" xfId="1" applyFont="1" applyBorder="1" applyAlignment="1">
      <alignment horizontal="left" vertical="center" wrapText="1"/>
    </xf>
    <xf numFmtId="164" fontId="7" fillId="0" borderId="7" xfId="1" applyFont="1" applyBorder="1" applyAlignment="1">
      <alignment horizontal="left" wrapText="1"/>
    </xf>
    <xf numFmtId="164" fontId="6" fillId="0" borderId="3" xfId="1" applyFont="1" applyBorder="1" applyAlignment="1">
      <alignment horizontal="center"/>
    </xf>
    <xf numFmtId="164" fontId="6" fillId="0" borderId="5" xfId="1" applyFont="1" applyBorder="1" applyAlignment="1">
      <alignment horizontal="right" vertical="center" wrapText="1"/>
    </xf>
    <xf numFmtId="164" fontId="6" fillId="0" borderId="7" xfId="1" applyFont="1" applyBorder="1" applyAlignment="1">
      <alignment horizontal="right" vertical="center" wrapText="1"/>
    </xf>
    <xf numFmtId="165" fontId="6" fillId="0" borderId="5" xfId="1" applyNumberFormat="1" applyFont="1" applyBorder="1" applyAlignment="1">
      <alignment horizontal="right" vertical="center" wrapText="1"/>
    </xf>
    <xf numFmtId="165" fontId="6" fillId="0" borderId="7" xfId="1" applyNumberFormat="1" applyFont="1" applyBorder="1" applyAlignment="1">
      <alignment horizontal="right" vertical="center" wrapText="1"/>
    </xf>
    <xf numFmtId="164" fontId="6" fillId="3" borderId="3" xfId="1" applyFont="1" applyFill="1" applyBorder="1" applyAlignment="1">
      <alignment horizontal="center"/>
    </xf>
    <xf numFmtId="164" fontId="5" fillId="3" borderId="5" xfId="1" applyFont="1" applyFill="1" applyBorder="1"/>
    <xf numFmtId="164" fontId="6" fillId="3" borderId="5" xfId="1" applyFont="1" applyFill="1" applyBorder="1" applyAlignment="1">
      <alignment horizontal="right" vertical="center" wrapText="1"/>
    </xf>
    <xf numFmtId="164" fontId="7" fillId="3" borderId="7" xfId="1" applyFont="1" applyFill="1" applyBorder="1" applyAlignment="1">
      <alignment horizontal="left" wrapText="1"/>
    </xf>
    <xf numFmtId="165" fontId="6" fillId="3" borderId="5" xfId="1" applyNumberFormat="1" applyFont="1" applyFill="1" applyBorder="1" applyAlignment="1">
      <alignment horizontal="right" vertical="center" wrapText="1"/>
    </xf>
    <xf numFmtId="165" fontId="6" fillId="3" borderId="7" xfId="1" applyNumberFormat="1" applyFont="1" applyFill="1" applyBorder="1" applyAlignment="1">
      <alignment horizontal="right" vertical="center" wrapText="1"/>
    </xf>
    <xf numFmtId="10" fontId="6" fillId="0" borderId="5" xfId="1" applyNumberFormat="1" applyFont="1" applyBorder="1" applyAlignment="1">
      <alignment horizontal="right" vertical="center" wrapText="1"/>
    </xf>
    <xf numFmtId="10" fontId="7" fillId="0" borderId="7" xfId="1" applyNumberFormat="1" applyFont="1" applyBorder="1" applyAlignment="1">
      <alignment horizontal="left" wrapText="1"/>
    </xf>
    <xf numFmtId="10" fontId="6" fillId="0" borderId="7" xfId="1" applyNumberFormat="1" applyFont="1" applyBorder="1" applyAlignment="1">
      <alignment horizontal="right" vertical="center" wrapText="1"/>
    </xf>
    <xf numFmtId="165" fontId="6" fillId="0" borderId="8" xfId="1" applyNumberFormat="1" applyFont="1" applyBorder="1" applyAlignment="1">
      <alignment horizontal="right" vertical="center" wrapText="1"/>
    </xf>
    <xf numFmtId="164" fontId="6" fillId="0" borderId="7" xfId="1" applyFont="1" applyBorder="1" applyAlignment="1">
      <alignment vertical="center"/>
    </xf>
    <xf numFmtId="164" fontId="7" fillId="0" borderId="3" xfId="1" applyFont="1" applyBorder="1" applyAlignment="1">
      <alignment horizontal="left"/>
    </xf>
    <xf numFmtId="164" fontId="5" fillId="0" borderId="5" xfId="1" applyFont="1" applyBorder="1" applyAlignment="1">
      <alignment horizontal="left"/>
    </xf>
    <xf numFmtId="164" fontId="7" fillId="0" borderId="5" xfId="1" applyFont="1" applyBorder="1" applyAlignment="1">
      <alignment horizontal="left"/>
    </xf>
    <xf numFmtId="164" fontId="7" fillId="0" borderId="7" xfId="1" applyFont="1" applyBorder="1" applyAlignment="1">
      <alignment horizontal="right"/>
    </xf>
    <xf numFmtId="164" fontId="6" fillId="0" borderId="3" xfId="1" applyFont="1" applyBorder="1" applyAlignment="1">
      <alignment horizontal="right" vertical="center"/>
    </xf>
    <xf numFmtId="164" fontId="6" fillId="0" borderId="5" xfId="1" applyFont="1" applyBorder="1" applyAlignment="1">
      <alignment horizontal="right" vertical="center"/>
    </xf>
    <xf numFmtId="165" fontId="6" fillId="0" borderId="3" xfId="1" applyNumberFormat="1" applyFont="1" applyBorder="1" applyAlignment="1">
      <alignment horizontal="right" vertical="center" wrapText="1"/>
    </xf>
    <xf numFmtId="164" fontId="7" fillId="3" borderId="3" xfId="1" applyFont="1" applyFill="1" applyBorder="1" applyAlignment="1">
      <alignment horizontal="left"/>
    </xf>
    <xf numFmtId="164" fontId="5" fillId="3" borderId="5" xfId="1" applyFont="1" applyFill="1" applyBorder="1" applyAlignment="1">
      <alignment horizontal="left"/>
    </xf>
    <xf numFmtId="164" fontId="6" fillId="3" borderId="5" xfId="1" applyFont="1" applyFill="1" applyBorder="1" applyAlignment="1">
      <alignment horizontal="right" vertical="center"/>
    </xf>
    <xf numFmtId="164" fontId="6" fillId="3" borderId="7" xfId="1" applyFont="1" applyFill="1" applyBorder="1" applyAlignment="1">
      <alignment horizontal="right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10" fontId="7" fillId="0" borderId="3" xfId="1" applyNumberFormat="1" applyFont="1" applyBorder="1" applyAlignment="1">
      <alignment horizontal="left"/>
    </xf>
    <xf numFmtId="10" fontId="5" fillId="0" borderId="5" xfId="1" applyNumberFormat="1" applyFont="1" applyBorder="1" applyAlignment="1">
      <alignment horizontal="left"/>
    </xf>
    <xf numFmtId="10" fontId="6" fillId="0" borderId="5" xfId="1" applyNumberFormat="1" applyFont="1" applyBorder="1" applyAlignment="1">
      <alignment horizontal="right" vertical="center"/>
    </xf>
    <xf numFmtId="10" fontId="6" fillId="0" borderId="3" xfId="1" applyNumberFormat="1" applyFont="1" applyBorder="1" applyAlignment="1">
      <alignment horizontal="right" vertical="center" wrapText="1"/>
    </xf>
    <xf numFmtId="164" fontId="6" fillId="0" borderId="3" xfId="1" applyFont="1" applyBorder="1" applyAlignment="1">
      <alignment vertical="center"/>
    </xf>
    <xf numFmtId="164" fontId="6" fillId="0" borderId="5" xfId="1" applyFont="1" applyBorder="1" applyAlignment="1">
      <alignment vertical="center"/>
    </xf>
    <xf numFmtId="164" fontId="7" fillId="0" borderId="5" xfId="1" applyFont="1" applyBorder="1" applyAlignment="1">
      <alignment horizontal="left" wrapText="1"/>
    </xf>
    <xf numFmtId="164" fontId="6" fillId="0" borderId="3" xfId="1" applyFont="1" applyBorder="1" applyAlignment="1">
      <alignment horizontal="right" vertical="center" wrapText="1"/>
    </xf>
    <xf numFmtId="164" fontId="7" fillId="0" borderId="7" xfId="1" applyFont="1" applyBorder="1"/>
    <xf numFmtId="164" fontId="6" fillId="0" borderId="7" xfId="1" applyFont="1" applyBorder="1" applyAlignment="1">
      <alignment horizontal="right" vertical="center"/>
    </xf>
    <xf numFmtId="164" fontId="6" fillId="3" borderId="3" xfId="1" applyFont="1" applyFill="1" applyBorder="1" applyAlignment="1">
      <alignment horizontal="right" vertical="center"/>
    </xf>
    <xf numFmtId="164" fontId="9" fillId="3" borderId="5" xfId="1" applyFont="1" applyFill="1" applyBorder="1" applyAlignment="1">
      <alignment horizontal="right" vertical="center"/>
    </xf>
    <xf numFmtId="164" fontId="7" fillId="3" borderId="7" xfId="1" applyFont="1" applyFill="1" applyBorder="1"/>
    <xf numFmtId="10" fontId="6" fillId="0" borderId="3" xfId="1" applyNumberFormat="1" applyFont="1" applyBorder="1" applyAlignment="1">
      <alignment horizontal="right" vertical="center"/>
    </xf>
    <xf numFmtId="10" fontId="9" fillId="0" borderId="5" xfId="1" applyNumberFormat="1" applyFont="1" applyBorder="1" applyAlignment="1">
      <alignment horizontal="right" vertical="center"/>
    </xf>
    <xf numFmtId="10" fontId="7" fillId="0" borderId="7" xfId="1" applyNumberFormat="1" applyFont="1" applyBorder="1"/>
    <xf numFmtId="165" fontId="6" fillId="0" borderId="12" xfId="1" applyNumberFormat="1" applyFont="1" applyBorder="1" applyAlignment="1">
      <alignment horizontal="right" vertical="center" wrapText="1"/>
    </xf>
    <xf numFmtId="164" fontId="6" fillId="0" borderId="7" xfId="1" applyFont="1" applyBorder="1"/>
    <xf numFmtId="164" fontId="6" fillId="0" borderId="9" xfId="1" applyFont="1" applyBorder="1" applyAlignment="1">
      <alignment horizontal="right" vertical="center"/>
    </xf>
    <xf numFmtId="164" fontId="6" fillId="3" borderId="10" xfId="1" applyFont="1" applyFill="1" applyBorder="1" applyAlignment="1">
      <alignment horizontal="right" vertical="center" wrapText="1"/>
    </xf>
    <xf numFmtId="165" fontId="6" fillId="3" borderId="10" xfId="1" applyNumberFormat="1" applyFont="1" applyFill="1" applyBorder="1" applyAlignment="1">
      <alignment horizontal="right" vertical="center" wrapText="1"/>
    </xf>
    <xf numFmtId="164" fontId="6" fillId="0" borderId="10" xfId="1" applyFont="1" applyBorder="1" applyAlignment="1">
      <alignment horizontal="right" vertical="center" wrapText="1"/>
    </xf>
    <xf numFmtId="165" fontId="6" fillId="0" borderId="10" xfId="1" applyNumberFormat="1" applyFont="1" applyBorder="1" applyAlignment="1">
      <alignment horizontal="right" vertical="center" wrapText="1"/>
    </xf>
    <xf numFmtId="164" fontId="5" fillId="0" borderId="3" xfId="1" applyFont="1" applyBorder="1" applyAlignment="1">
      <alignment horizontal="left" vertical="center"/>
    </xf>
    <xf numFmtId="164" fontId="5" fillId="0" borderId="5" xfId="1" applyFont="1" applyBorder="1" applyAlignment="1">
      <alignment horizontal="left" vertical="center"/>
    </xf>
    <xf numFmtId="164" fontId="7" fillId="0" borderId="5" xfId="1" applyFont="1" applyBorder="1" applyAlignment="1">
      <alignment horizontal="left" vertical="center"/>
    </xf>
    <xf numFmtId="164" fontId="7" fillId="0" borderId="7" xfId="1" applyFont="1" applyBorder="1" applyAlignment="1">
      <alignment horizontal="left"/>
    </xf>
    <xf numFmtId="164" fontId="5" fillId="3" borderId="3" xfId="1" applyFont="1" applyFill="1" applyBorder="1" applyAlignment="1">
      <alignment horizontal="left" vertical="center"/>
    </xf>
    <xf numFmtId="164" fontId="5" fillId="3" borderId="5" xfId="1" applyFont="1" applyFill="1" applyBorder="1" applyAlignment="1">
      <alignment horizontal="left" vertical="center"/>
    </xf>
    <xf numFmtId="10" fontId="5" fillId="0" borderId="3" xfId="1" applyNumberFormat="1" applyFont="1" applyBorder="1" applyAlignment="1">
      <alignment horizontal="left" vertical="center"/>
    </xf>
    <xf numFmtId="10" fontId="5" fillId="0" borderId="5" xfId="1" applyNumberFormat="1" applyFont="1" applyBorder="1" applyAlignment="1">
      <alignment horizontal="left" vertical="center"/>
    </xf>
    <xf numFmtId="164" fontId="5" fillId="0" borderId="3" xfId="1" applyFont="1" applyBorder="1" applyAlignment="1">
      <alignment vertical="center"/>
    </xf>
    <xf numFmtId="164" fontId="5" fillId="0" borderId="5" xfId="1" applyFont="1" applyBorder="1" applyAlignment="1">
      <alignment vertical="center"/>
    </xf>
    <xf numFmtId="2" fontId="7" fillId="0" borderId="0" xfId="1" applyNumberFormat="1" applyFont="1" applyAlignment="1">
      <alignment horizontal="left"/>
    </xf>
    <xf numFmtId="2" fontId="7" fillId="0" borderId="0" xfId="1" applyNumberFormat="1" applyFont="1"/>
    <xf numFmtId="165" fontId="6" fillId="0" borderId="13" xfId="1" applyNumberFormat="1" applyFont="1" applyBorder="1" applyAlignment="1">
      <alignment horizontal="right" vertical="center" wrapText="1"/>
    </xf>
    <xf numFmtId="164" fontId="5" fillId="0" borderId="10" xfId="1" applyFont="1" applyBorder="1" applyAlignment="1">
      <alignment horizontal="right" vertical="center"/>
    </xf>
    <xf numFmtId="2" fontId="6" fillId="3" borderId="10" xfId="1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_xdefoe abated" xfId="1" xr:uid="{00000000-0005-0000-0000-000001000000}"/>
    <cellStyle name="Output Amounts" xfId="2" xr:uid="{00000000-0005-0000-0000-000002000000}"/>
    <cellStyle name="Output Line Item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evenue\ANNEEM\ACTSERV\200405\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ANNEEM/ACTSERV/200607/A%20master%20sheet%2006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using/BEO%20Service%20Charge%20&amp;%20Revenues/Barbican/Service%20Charge/Actuals/201617/BLOCKS/A%20master%20sheet%200708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Actuals/202324/BLOCKS/xandrewes%202324.xlsx" TargetMode="External"/><Relationship Id="rId1" Type="http://schemas.openxmlformats.org/officeDocument/2006/relationships/externalLinkPath" Target="/sites/BarbicanServiceChargeandRevenues/Shared%20Documents/General/Service%20Charge/Actuals/202324/BLOCKS/xandrewes%2023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Actuals/202425/A%20master%20sheet%202425.xlsx" TargetMode="External"/><Relationship Id="rId1" Type="http://schemas.openxmlformats.org/officeDocument/2006/relationships/externalLinkPath" Target="/sites/BarbicanServiceChargeandRevenues/Shared%20Documents/General/Service%20Charge/Actuals/202425/A%20master%20sheet%202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willoughby"/>
      <sheetName val="A"/>
      <sheetName val="3 16 wall"/>
      <sheetName val="walpost "/>
      <sheetName val="thomas more "/>
      <sheetName val="speed"/>
      <sheetName val="shakespeare "/>
      <sheetName val="seddon abated"/>
      <sheetName val="seddon"/>
      <sheetName val="mountjoy abated"/>
      <sheetName val="mountjoy"/>
      <sheetName val="milton"/>
      <sheetName val="lambert jones"/>
      <sheetName val="lauderdale"/>
      <sheetName val="jtc abated"/>
      <sheetName val="jtc"/>
      <sheetName val="gilbert"/>
      <sheetName val="defoe  abated"/>
      <sheetName val="defoe "/>
      <sheetName val="cromwell"/>
      <sheetName val="bunyan abated"/>
      <sheetName val="bunyan"/>
      <sheetName val="bryer abated"/>
      <sheetName val="bryer"/>
      <sheetName val="breton ABATED"/>
      <sheetName val="breton"/>
      <sheetName val="brandon"/>
      <sheetName val="ben jonson abated"/>
      <sheetName val="ben jonson "/>
      <sheetName val="andrew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A"/>
      <sheetName val="WIL"/>
      <sheetName val="wall freehold"/>
      <sheetName val="POS &amp; WALL"/>
      <sheetName val="THO"/>
      <sheetName val="SPE"/>
      <sheetName val="SHA"/>
      <sheetName val="SED abated"/>
      <sheetName val="SED"/>
      <sheetName val="MOU abated"/>
      <sheetName val="MOU"/>
      <sheetName val="milton"/>
      <sheetName val="LJM"/>
      <sheetName val="LAU"/>
      <sheetName val="JTC  abated"/>
      <sheetName val="JTC "/>
      <sheetName val="GIL"/>
      <sheetName val="DEF"/>
      <sheetName val="CRO"/>
      <sheetName val="BUN abated"/>
      <sheetName val="BUN"/>
      <sheetName val="BRY abated"/>
      <sheetName val="BRY"/>
      <sheetName val="BRE abated"/>
      <sheetName val="BRE"/>
      <sheetName val="BRA"/>
      <sheetName val="BEN abated"/>
      <sheetName val="BEN"/>
      <sheetName val="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Flat A"/>
      <sheetName val="Repairs calc for flat A"/>
      <sheetName val="AND"/>
      <sheetName val="16"/>
      <sheetName val="19"/>
      <sheetName val="20"/>
      <sheetName val="21"/>
      <sheetName val="22 23 60 "/>
      <sheetName val="57"/>
      <sheetName val="58"/>
      <sheetName val="60"/>
      <sheetName val="76"/>
      <sheetName val="78"/>
      <sheetName val="79"/>
      <sheetName val="80"/>
    </sheetNames>
    <sheetDataSet>
      <sheetData sheetId="0" refreshError="1"/>
      <sheetData sheetId="1">
        <row r="9">
          <cell r="F9">
            <v>53175.289630876636</v>
          </cell>
        </row>
        <row r="13">
          <cell r="F13">
            <v>26655.601958043811</v>
          </cell>
        </row>
        <row r="14">
          <cell r="F14">
            <v>0</v>
          </cell>
        </row>
        <row r="15">
          <cell r="F15">
            <v>11047.51704767843</v>
          </cell>
        </row>
        <row r="16">
          <cell r="F16">
            <v>141574.04575363334</v>
          </cell>
        </row>
        <row r="17">
          <cell r="F17">
            <v>78569.783920135073</v>
          </cell>
        </row>
        <row r="18">
          <cell r="F18">
            <v>11614.497891936982</v>
          </cell>
        </row>
        <row r="23">
          <cell r="F23">
            <v>25801.360777193237</v>
          </cell>
        </row>
        <row r="24">
          <cell r="F24">
            <v>186030.85072966723</v>
          </cell>
        </row>
        <row r="25">
          <cell r="F25">
            <v>17812.259448866287</v>
          </cell>
        </row>
        <row r="26">
          <cell r="F26">
            <v>48851.660522161321</v>
          </cell>
        </row>
        <row r="27">
          <cell r="F27">
            <v>86358.109235249984</v>
          </cell>
        </row>
        <row r="28">
          <cell r="F28">
            <v>325892.31621055998</v>
          </cell>
        </row>
        <row r="33">
          <cell r="F33">
            <v>13910.036</v>
          </cell>
        </row>
        <row r="38">
          <cell r="F38">
            <v>206.57207798025138</v>
          </cell>
        </row>
        <row r="40">
          <cell r="F40">
            <v>0</v>
          </cell>
        </row>
        <row r="41">
          <cell r="F41">
            <v>8279.5723720582737</v>
          </cell>
        </row>
        <row r="42">
          <cell r="F42">
            <v>2818.9996656182293</v>
          </cell>
        </row>
        <row r="43">
          <cell r="F43">
            <v>13816.6</v>
          </cell>
        </row>
        <row r="45">
          <cell r="F45">
            <v>11182.5</v>
          </cell>
        </row>
        <row r="46">
          <cell r="F46">
            <v>0</v>
          </cell>
        </row>
        <row r="47">
          <cell r="F47">
            <v>22744.297318711782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ciliation"/>
      <sheetName val="A"/>
      <sheetName val="WIL"/>
      <sheetName val="wall freehold"/>
      <sheetName val="postern"/>
      <sheetName val="2 wallside"/>
      <sheetName val="1 wallside"/>
      <sheetName val="THO"/>
      <sheetName val="SPE"/>
      <sheetName val="SHA"/>
      <sheetName val="SED"/>
      <sheetName val="MOU"/>
      <sheetName val="milton"/>
      <sheetName val="LJM"/>
      <sheetName val="LAU"/>
      <sheetName val="JTC "/>
      <sheetName val="GIL"/>
      <sheetName val="Frobisher"/>
      <sheetName val="DEF"/>
      <sheetName val="CRO"/>
      <sheetName val="BUN"/>
      <sheetName val="BRY"/>
      <sheetName val="BRE"/>
      <sheetName val="BRA"/>
      <sheetName val="BEN"/>
      <sheetName val="AN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D8">
            <v>55211.395080622184</v>
          </cell>
          <cell r="E8">
            <v>109759.08047242957</v>
          </cell>
        </row>
        <row r="12">
          <cell r="D12">
            <v>28835</v>
          </cell>
          <cell r="E12">
            <v>31904</v>
          </cell>
        </row>
        <row r="13">
          <cell r="D13">
            <v>0</v>
          </cell>
          <cell r="E13">
            <v>0</v>
          </cell>
        </row>
        <row r="14">
          <cell r="D14">
            <v>12577.843200000001</v>
          </cell>
          <cell r="E14">
            <v>17000</v>
          </cell>
        </row>
        <row r="15">
          <cell r="D15">
            <v>155403.07815708042</v>
          </cell>
          <cell r="E15">
            <v>169647.78519427343</v>
          </cell>
        </row>
        <row r="16">
          <cell r="D16">
            <v>75171</v>
          </cell>
          <cell r="E16">
            <v>78326</v>
          </cell>
        </row>
        <row r="17">
          <cell r="D17">
            <v>10352</v>
          </cell>
          <cell r="E17">
            <v>13133</v>
          </cell>
        </row>
        <row r="22">
          <cell r="D22">
            <v>23583</v>
          </cell>
          <cell r="E22">
            <v>23270</v>
          </cell>
        </row>
        <row r="23">
          <cell r="D23">
            <v>267436.88483242743</v>
          </cell>
          <cell r="E23">
            <v>137034.67976489483</v>
          </cell>
        </row>
        <row r="24">
          <cell r="D24">
            <v>32133</v>
          </cell>
          <cell r="E24">
            <v>32760</v>
          </cell>
        </row>
        <row r="25">
          <cell r="D25">
            <v>52257.733715492985</v>
          </cell>
          <cell r="E25">
            <v>63938.028399999981</v>
          </cell>
        </row>
        <row r="26">
          <cell r="D26">
            <v>85498.583738677655</v>
          </cell>
          <cell r="E26">
            <v>86950</v>
          </cell>
        </row>
        <row r="27">
          <cell r="D27">
            <v>399830.8592538861</v>
          </cell>
          <cell r="E27">
            <v>431975</v>
          </cell>
        </row>
        <row r="32">
          <cell r="D32">
            <v>15080</v>
          </cell>
          <cell r="E32">
            <v>14532</v>
          </cell>
        </row>
        <row r="37">
          <cell r="D37">
            <v>260609</v>
          </cell>
        </row>
      </sheetData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F13" sqref="F13"/>
    </sheetView>
  </sheetViews>
  <sheetFormatPr defaultRowHeight="12.5" x14ac:dyDescent="0.25"/>
  <cols>
    <col min="1" max="1" width="4.83203125" bestFit="1" customWidth="1"/>
    <col min="2" max="2" width="6.83203125" style="1" bestFit="1" customWidth="1"/>
    <col min="4" max="4" width="8.83203125" bestFit="1" customWidth="1"/>
    <col min="5" max="5" width="10.83203125" bestFit="1" customWidth="1"/>
    <col min="6" max="6" width="8.83203125" bestFit="1" customWidth="1"/>
    <col min="7" max="7" width="5.83203125" bestFit="1" customWidth="1"/>
    <col min="8" max="8" width="9.83203125" bestFit="1" customWidth="1"/>
  </cols>
  <sheetData>
    <row r="1" spans="1:8" x14ac:dyDescent="0.25">
      <c r="A1" t="s">
        <v>0</v>
      </c>
      <c r="B1" s="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19</v>
      </c>
      <c r="B2" s="1">
        <v>0.63</v>
      </c>
      <c r="D2" s="2">
        <f>AND!C49*B2%</f>
        <v>8540.0644406325009</v>
      </c>
      <c r="E2" s="2">
        <f>'19'!C49</f>
        <v>8540.0644406325009</v>
      </c>
      <c r="F2" s="3">
        <f>AND!E$49*B2%</f>
        <v>9286.0700812625782</v>
      </c>
      <c r="G2">
        <f t="shared" ref="G2:G14" si="0">ROUND(F2,0)</f>
        <v>9286</v>
      </c>
      <c r="H2" s="2">
        <f t="shared" ref="H2:H14" si="1">D2-G2</f>
        <v>-745.93555936749908</v>
      </c>
    </row>
    <row r="3" spans="1:8" x14ac:dyDescent="0.25">
      <c r="A3">
        <v>21</v>
      </c>
      <c r="B3" s="1">
        <v>0.54</v>
      </c>
      <c r="D3" s="2">
        <f>AND!C49*B3%</f>
        <v>7320.0552348278579</v>
      </c>
      <c r="E3" s="2">
        <f>'21'!C49</f>
        <v>7320.0552348278579</v>
      </c>
      <c r="F3" s="3">
        <f>AND!E$49*B3%</f>
        <v>7959.488641082211</v>
      </c>
      <c r="G3">
        <f t="shared" si="0"/>
        <v>7959</v>
      </c>
      <c r="H3" s="2">
        <f t="shared" si="1"/>
        <v>-638.94476517214207</v>
      </c>
    </row>
    <row r="4" spans="1:8" x14ac:dyDescent="0.25">
      <c r="A4">
        <v>80</v>
      </c>
      <c r="B4" s="1">
        <v>0.54</v>
      </c>
      <c r="D4" s="2">
        <f>AND!C49*B4%</f>
        <v>7320.0552348278579</v>
      </c>
      <c r="E4" s="2">
        <f>'80'!C49</f>
        <v>7320.0552348278579</v>
      </c>
      <c r="F4" s="3">
        <f>AND!E$49*B4%</f>
        <v>7959.488641082211</v>
      </c>
      <c r="G4">
        <f t="shared" si="0"/>
        <v>7959</v>
      </c>
      <c r="H4" s="2">
        <f t="shared" si="1"/>
        <v>-638.94476517214207</v>
      </c>
    </row>
    <row r="5" spans="1:8" x14ac:dyDescent="0.25">
      <c r="A5">
        <v>20</v>
      </c>
      <c r="B5" s="1">
        <v>0.53</v>
      </c>
      <c r="D5" s="2">
        <f>AND!C49*B5%</f>
        <v>7184.4986564051196</v>
      </c>
      <c r="E5" s="2">
        <f>'20'!C49</f>
        <v>7184.4986564051196</v>
      </c>
      <c r="F5" s="3">
        <f>AND!E$49*B5%</f>
        <v>7812.0907032843916</v>
      </c>
      <c r="G5">
        <f t="shared" si="0"/>
        <v>7812</v>
      </c>
      <c r="H5" s="2">
        <f t="shared" si="1"/>
        <v>-627.50134359488038</v>
      </c>
    </row>
    <row r="6" spans="1:8" x14ac:dyDescent="0.25">
      <c r="A6">
        <v>79</v>
      </c>
      <c r="B6" s="1">
        <v>0.52500000000000002</v>
      </c>
      <c r="D6" s="2">
        <f>AND!C49*B6%</f>
        <v>7116.7203671937505</v>
      </c>
      <c r="E6" s="2">
        <f>'79'!C49</f>
        <v>7116.7203671937505</v>
      </c>
      <c r="F6" s="3">
        <f>AND!E$49*B6%</f>
        <v>7738.3917343854828</v>
      </c>
      <c r="G6">
        <f t="shared" si="0"/>
        <v>7738</v>
      </c>
      <c r="H6" s="2">
        <f t="shared" si="1"/>
        <v>-621.27963280624954</v>
      </c>
    </row>
    <row r="7" spans="1:8" x14ac:dyDescent="0.25">
      <c r="A7">
        <v>58</v>
      </c>
      <c r="B7" s="1">
        <v>0.51500000000000001</v>
      </c>
      <c r="D7" s="2">
        <f>AND!C49*B7%</f>
        <v>6981.1637887710122</v>
      </c>
      <c r="E7" s="2">
        <f>'58'!C49</f>
        <v>6981.1637887710122</v>
      </c>
      <c r="F7" s="3">
        <f>AND!E$49*B7%</f>
        <v>7590.9937965876634</v>
      </c>
      <c r="G7">
        <f t="shared" si="0"/>
        <v>7591</v>
      </c>
      <c r="H7" s="2">
        <f t="shared" si="1"/>
        <v>-609.83621122898785</v>
      </c>
    </row>
    <row r="8" spans="1:8" x14ac:dyDescent="0.25">
      <c r="A8">
        <v>76</v>
      </c>
      <c r="B8" s="1">
        <v>0.51</v>
      </c>
      <c r="D8" s="2">
        <f>AND!C49*B8%</f>
        <v>6913.3854995596439</v>
      </c>
      <c r="E8" s="2">
        <f>'76'!C49</f>
        <v>6913.385499559643</v>
      </c>
      <c r="F8" s="3">
        <f>AND!E$49*B8%</f>
        <v>7517.2948276887546</v>
      </c>
      <c r="G8">
        <f t="shared" si="0"/>
        <v>7517</v>
      </c>
      <c r="H8" s="2">
        <f t="shared" si="1"/>
        <v>-603.6145004403561</v>
      </c>
    </row>
    <row r="9" spans="1:8" x14ac:dyDescent="0.25">
      <c r="A9">
        <v>57</v>
      </c>
      <c r="B9" s="1">
        <v>0.5</v>
      </c>
      <c r="D9" s="2">
        <f>AND!C49*B9%</f>
        <v>6777.8289211369047</v>
      </c>
      <c r="E9" s="2">
        <f>'57'!C49</f>
        <v>6777.8289211369047</v>
      </c>
      <c r="F9" s="3">
        <f>AND!E$49*B9%</f>
        <v>7369.8968898909352</v>
      </c>
      <c r="G9">
        <f t="shared" si="0"/>
        <v>7370</v>
      </c>
      <c r="H9" s="2">
        <f t="shared" si="1"/>
        <v>-592.17107886309532</v>
      </c>
    </row>
    <row r="10" spans="1:8" x14ac:dyDescent="0.25">
      <c r="A10">
        <v>22</v>
      </c>
      <c r="B10" s="1">
        <v>0.49</v>
      </c>
      <c r="D10" s="2">
        <f>AND!C$49*B10%</f>
        <v>6642.2723427141664</v>
      </c>
      <c r="E10" s="2">
        <f>'22 23 60 '!C49</f>
        <v>6642.2723427141673</v>
      </c>
      <c r="F10" s="3">
        <f>AND!E$49*B10%</f>
        <v>7222.4989520931167</v>
      </c>
      <c r="G10">
        <f t="shared" si="0"/>
        <v>7222</v>
      </c>
      <c r="H10" s="2">
        <f t="shared" si="1"/>
        <v>-579.72765728583363</v>
      </c>
    </row>
    <row r="11" spans="1:8" x14ac:dyDescent="0.25">
      <c r="A11">
        <v>23</v>
      </c>
      <c r="B11" s="1">
        <v>0.49</v>
      </c>
      <c r="D11" s="2">
        <f>AND!C$49*B11%</f>
        <v>6642.2723427141664</v>
      </c>
      <c r="E11" s="2">
        <f>'22 23 60 '!C49</f>
        <v>6642.2723427141673</v>
      </c>
      <c r="F11" s="3">
        <f>AND!E$49*B11%</f>
        <v>7222.4989520931167</v>
      </c>
      <c r="G11">
        <f t="shared" si="0"/>
        <v>7222</v>
      </c>
      <c r="H11" s="2">
        <f t="shared" si="1"/>
        <v>-579.72765728583363</v>
      </c>
    </row>
    <row r="12" spans="1:8" x14ac:dyDescent="0.25">
      <c r="A12">
        <v>60</v>
      </c>
      <c r="B12" s="1">
        <v>0.49</v>
      </c>
      <c r="D12" s="2">
        <f>AND!C$49*B12%</f>
        <v>6642.2723427141664</v>
      </c>
      <c r="E12" s="2">
        <f>'60'!C49</f>
        <v>6642.2723427141673</v>
      </c>
      <c r="F12" s="3">
        <f>AND!E$49*B12%</f>
        <v>7222.4989520931167</v>
      </c>
      <c r="G12">
        <f t="shared" si="0"/>
        <v>7222</v>
      </c>
      <c r="H12" s="2">
        <f t="shared" si="1"/>
        <v>-579.72765728583363</v>
      </c>
    </row>
    <row r="13" spans="1:8" x14ac:dyDescent="0.25">
      <c r="A13">
        <v>16</v>
      </c>
      <c r="B13" s="1">
        <v>0.46</v>
      </c>
      <c r="D13" s="2">
        <f>AND!C$49*B13%</f>
        <v>6235.6026074459523</v>
      </c>
      <c r="E13" s="2">
        <f>'16'!C49</f>
        <v>6235.6026074459523</v>
      </c>
      <c r="F13" s="3">
        <f>AND!E$49*B13%</f>
        <v>6780.3051386996603</v>
      </c>
      <c r="G13">
        <f t="shared" si="0"/>
        <v>6780</v>
      </c>
      <c r="H13" s="2">
        <f t="shared" si="1"/>
        <v>-544.39739255404766</v>
      </c>
    </row>
    <row r="14" spans="1:8" x14ac:dyDescent="0.25">
      <c r="A14">
        <v>78</v>
      </c>
      <c r="B14" s="1">
        <v>0.35</v>
      </c>
      <c r="D14" s="2">
        <f>AND!C$49*B14%</f>
        <v>4744.4802447958327</v>
      </c>
      <c r="E14" s="2">
        <f>'78'!C49</f>
        <v>4744.4802447958336</v>
      </c>
      <c r="F14" s="3">
        <f>AND!E$49*B14%</f>
        <v>5158.9278229236543</v>
      </c>
      <c r="G14">
        <f t="shared" si="0"/>
        <v>5159</v>
      </c>
      <c r="H14" s="2">
        <f t="shared" si="1"/>
        <v>-414.51975520416727</v>
      </c>
    </row>
    <row r="15" spans="1:8" x14ac:dyDescent="0.25">
      <c r="A15" t="s">
        <v>7</v>
      </c>
    </row>
  </sheetData>
  <sortState xmlns:xlrd2="http://schemas.microsoft.com/office/spreadsheetml/2017/richdata2" ref="A2:H15">
    <sortCondition ref="H2:H15"/>
  </sortState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4"/>
  <sheetViews>
    <sheetView showGridLines="0" topLeftCell="A32" zoomScale="80" zoomScaleNormal="80" workbookViewId="0">
      <selection activeCell="K50" sqref="K50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3.8320312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58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4.8999999999999998E-3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260.5589191912955</v>
      </c>
      <c r="C9" s="49">
        <f>AND!C9*$A$5</f>
        <v>372.37661576069883</v>
      </c>
      <c r="D9" s="51">
        <f>(C9-B9)/B9</f>
        <v>0.42914553420951873</v>
      </c>
      <c r="E9" s="43">
        <f>AND!E9*$A$5</f>
        <v>270.53583589504871</v>
      </c>
      <c r="F9" s="43">
        <f>AND!F9*$A$5</f>
        <v>537.81949431490489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130.61244959441467</v>
      </c>
      <c r="C13" s="49">
        <f>AND!C13*$A$5</f>
        <v>114.42066234630718</v>
      </c>
      <c r="D13" s="51"/>
      <c r="E13" s="43">
        <f>AND!E13*$A$5</f>
        <v>141.29149999999998</v>
      </c>
      <c r="F13" s="43">
        <f>AND!F13*$A$5</f>
        <v>156.3296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54.1328335336243</v>
      </c>
      <c r="C15" s="49">
        <f>AND!C15*$A$5</f>
        <v>63.528940510000012</v>
      </c>
      <c r="D15" s="51"/>
      <c r="E15" s="43">
        <f>AND!E15*$A$5</f>
        <v>61.631431680000006</v>
      </c>
      <c r="F15" s="43">
        <f>AND!F15*$A$5</f>
        <v>83.3</v>
      </c>
    </row>
    <row r="16" spans="1:6" ht="20.149999999999999" customHeight="1" x14ac:dyDescent="0.35">
      <c r="A16" s="58" t="s">
        <v>22</v>
      </c>
      <c r="B16" s="43">
        <f>AND!B16*$A$5</f>
        <v>693.7128241928034</v>
      </c>
      <c r="C16" s="49">
        <f>AND!C16*$A$5</f>
        <v>714.57817775784338</v>
      </c>
      <c r="D16" s="51"/>
      <c r="E16" s="43">
        <f>AND!E16*$A$5</f>
        <v>761.47508296969409</v>
      </c>
      <c r="F16" s="43">
        <f>AND!F16*$A$5</f>
        <v>831.27414745193971</v>
      </c>
    </row>
    <row r="17" spans="1:6" ht="20.149999999999999" customHeight="1" x14ac:dyDescent="0.35">
      <c r="A17" s="58" t="s">
        <v>23</v>
      </c>
      <c r="B17" s="43">
        <f>AND!B17*$A$5</f>
        <v>384.99194120866184</v>
      </c>
      <c r="C17" s="49">
        <f>AND!C17*$A$5</f>
        <v>473.12989588002449</v>
      </c>
      <c r="D17" s="51"/>
      <c r="E17" s="43">
        <f>AND!E17*$A$5</f>
        <v>368.33789999999999</v>
      </c>
      <c r="F17" s="43">
        <f>AND!F17*$A$5</f>
        <v>383.79739999999998</v>
      </c>
    </row>
    <row r="18" spans="1:6" ht="20.149999999999999" customHeight="1" x14ac:dyDescent="0.35">
      <c r="A18" s="58" t="s">
        <v>24</v>
      </c>
      <c r="B18" s="43">
        <f>AND!B18*$A$5</f>
        <v>56.911039670491213</v>
      </c>
      <c r="C18" s="49">
        <f>AND!C18*$A$5</f>
        <v>69.138113501071913</v>
      </c>
      <c r="D18" s="51"/>
      <c r="E18" s="43">
        <f>AND!E18*$A$5</f>
        <v>50.724800000000002</v>
      </c>
      <c r="F18" s="43">
        <f>AND!F18*$A$5</f>
        <v>64.351699999999994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1320.3610881999953</v>
      </c>
      <c r="C20" s="50">
        <f>SUM(C13:C18)</f>
        <v>1434.7957899952471</v>
      </c>
      <c r="D20" s="53">
        <f>(C20-B20)/B20</f>
        <v>8.6669247388422285E-2</v>
      </c>
      <c r="E20" s="44">
        <f>AND!E20*$A$5</f>
        <v>1383.4607146496942</v>
      </c>
      <c r="F20" s="44">
        <f>AND!F20*$A$5</f>
        <v>1519.0528474519399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126.42666780824686</v>
      </c>
      <c r="C23" s="49">
        <f>AND!C23*$A$5</f>
        <v>136.23943234746469</v>
      </c>
      <c r="D23" s="51"/>
      <c r="E23" s="43">
        <f>AND!E23*$A$5</f>
        <v>115.55669999999999</v>
      </c>
      <c r="F23" s="43">
        <f>AND!F23*$A$5</f>
        <v>114.023</v>
      </c>
    </row>
    <row r="24" spans="1:6" ht="19.5" customHeight="1" x14ac:dyDescent="0.35">
      <c r="A24" s="58" t="s">
        <v>28</v>
      </c>
      <c r="B24" s="43">
        <f>AND!B24*$A$5</f>
        <v>911.55116857536939</v>
      </c>
      <c r="C24" s="49">
        <f>AND!C24*$A$5</f>
        <v>1059.2553656140906</v>
      </c>
      <c r="D24" s="51"/>
      <c r="E24" s="43">
        <f>AND!E24*$A$5</f>
        <v>1310.4407356788943</v>
      </c>
      <c r="F24" s="43">
        <f>AND!F24*$A$5</f>
        <v>671.46993084798464</v>
      </c>
    </row>
    <row r="25" spans="1:6" ht="20.149999999999999" customHeight="1" x14ac:dyDescent="0.35">
      <c r="A25" s="58" t="s">
        <v>29</v>
      </c>
      <c r="B25" s="43">
        <f>AND!B25*$A$5</f>
        <v>87.280071299444799</v>
      </c>
      <c r="C25" s="49">
        <f>AND!C25*$A$5</f>
        <v>106.80762220937042</v>
      </c>
      <c r="D25" s="51"/>
      <c r="E25" s="43">
        <f>AND!E25*$A$5</f>
        <v>157.45169999999999</v>
      </c>
      <c r="F25" s="43">
        <f>AND!F25*$A$5</f>
        <v>160.524</v>
      </c>
    </row>
    <row r="26" spans="1:6" ht="20.149999999999999" customHeight="1" x14ac:dyDescent="0.35">
      <c r="A26" s="58" t="s">
        <v>30</v>
      </c>
      <c r="B26" s="43">
        <f>AND!B26*$A$5</f>
        <v>239.37313655859046</v>
      </c>
      <c r="C26" s="49">
        <f>AND!C26*$A$5</f>
        <v>299.52283899999998</v>
      </c>
      <c r="D26" s="51"/>
      <c r="E26" s="43">
        <f>AND!E26*$A$5</f>
        <v>256.06289520591559</v>
      </c>
      <c r="F26" s="43">
        <f>AND!F26*$A$5</f>
        <v>313.29633915999989</v>
      </c>
    </row>
    <row r="27" spans="1:6" ht="18.75" customHeight="1" x14ac:dyDescent="0.35">
      <c r="A27" s="74" t="s">
        <v>31</v>
      </c>
      <c r="B27" s="43">
        <f>AND!B27*$A$5</f>
        <v>423.15473525272489</v>
      </c>
      <c r="C27" s="49">
        <f>AND!C27*$A$5</f>
        <v>333.04266379776124</v>
      </c>
      <c r="D27" s="51"/>
      <c r="E27" s="43">
        <f>AND!E27*$A$5</f>
        <v>418.9430603195205</v>
      </c>
      <c r="F27" s="43">
        <f>AND!F27*$A$5</f>
        <v>426.05500000000001</v>
      </c>
    </row>
    <row r="28" spans="1:6" ht="20.149999999999999" customHeight="1" x14ac:dyDescent="0.35">
      <c r="A28" s="58" t="s">
        <v>32</v>
      </c>
      <c r="B28" s="43">
        <f>AND!B28*$A$5</f>
        <v>1596.8723494317439</v>
      </c>
      <c r="C28" s="49">
        <f>AND!C28*$A$5</f>
        <v>1638.4553980896637</v>
      </c>
      <c r="D28" s="51"/>
      <c r="E28" s="43">
        <f>AND!E28*$A$5</f>
        <v>1959.1712103440418</v>
      </c>
      <c r="F28" s="43">
        <f>AND!F28*$A$5</f>
        <v>2116.6774999999998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3384.6581289261203</v>
      </c>
      <c r="C30" s="50">
        <f>SUM(C23:C28)</f>
        <v>3573.3233210583508</v>
      </c>
      <c r="D30" s="53">
        <f>(C30-B30)/B30</f>
        <v>5.5741284627788948E-2</v>
      </c>
      <c r="E30" s="44">
        <f>AND!E30*$A$5</f>
        <v>4217.6263015483728</v>
      </c>
      <c r="F30" s="44">
        <f>AND!F30*$A$5</f>
        <v>3802.0457700079846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68.159176399999993</v>
      </c>
      <c r="C33" s="49">
        <f>AND!C33*$A$5</f>
        <v>63.293447</v>
      </c>
      <c r="D33" s="51">
        <f>(C33-B33)/B33</f>
        <v>-7.1387737601829246E-2</v>
      </c>
      <c r="E33" s="43">
        <f>AND!E33*$A$5</f>
        <v>73.891999999999996</v>
      </c>
      <c r="F33" s="54">
        <f>AND!F33*$A$5</f>
        <v>71.206800000000001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5033.7373127174105</v>
      </c>
      <c r="C35" s="88">
        <f>C33+C30+C20+C9</f>
        <v>5443.7891738142971</v>
      </c>
      <c r="D35" s="30">
        <f>(C35-B35)/B35</f>
        <v>8.1460719068696175E-2</v>
      </c>
      <c r="E35" s="90">
        <f>AND!E35*$A$5</f>
        <v>5945.5148520931161</v>
      </c>
      <c r="F35" s="84">
        <f>AND!F35*$A$5</f>
        <v>5930.1249117748293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1.0122031821032318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25">
      <c r="A40" s="93" t="s">
        <v>39</v>
      </c>
      <c r="B40" s="43">
        <f>AND!B40*$A$5</f>
        <v>40.569904623085542</v>
      </c>
      <c r="C40" s="49">
        <f>AND!C40*$A$5</f>
        <v>160.09345869032498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25">
      <c r="A41" s="93" t="s">
        <v>40</v>
      </c>
      <c r="B41" s="43">
        <f>AND!B41*$A$5</f>
        <v>13.813098361529324</v>
      </c>
      <c r="C41" s="49">
        <f>AND!C41*$A$5</f>
        <v>12.689422885999999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25">
      <c r="A42" s="93" t="s">
        <v>41</v>
      </c>
      <c r="B42" s="43">
        <f>AND!B42*$A$5</f>
        <v>67.701340000000002</v>
      </c>
      <c r="C42" s="49">
        <f>AND!C42*$A$5</f>
        <v>4.2374219999999996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25">
      <c r="A43" s="93" t="s">
        <v>42</v>
      </c>
      <c r="B43" s="43">
        <f>AND!B43*$A$5</f>
        <v>0</v>
      </c>
      <c r="C43" s="49">
        <f>AND!C43*$A$5</f>
        <v>383.62457768600001</v>
      </c>
      <c r="D43" s="51"/>
      <c r="E43" s="43">
        <f>AND!E43*$A$5</f>
        <v>1276.9840999999999</v>
      </c>
      <c r="F43" s="54">
        <f>AND!F43*$A$5</f>
        <v>0</v>
      </c>
    </row>
    <row r="44" spans="1:6" s="25" customFormat="1" ht="23.25" customHeight="1" x14ac:dyDescent="0.25">
      <c r="A44" s="93" t="s">
        <v>43</v>
      </c>
      <c r="B44" s="43">
        <f>AND!B44*$A$5</f>
        <v>54.794249999999998</v>
      </c>
      <c r="C44" s="49">
        <f>AND!C44*$A$5</f>
        <v>24.771871600000001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0.61051603754531847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111.44705686168773</v>
      </c>
      <c r="C46" s="49">
        <f>AND!C46*$A$5</f>
        <v>612.45589999999993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289.33785302840585</v>
      </c>
      <c r="C48" s="88">
        <f>SUM(C38:C47)</f>
        <v>1198.4831688998702</v>
      </c>
      <c r="D48" s="30"/>
      <c r="E48" s="90">
        <f>SUM(E38:E47)</f>
        <v>1276.9840999999999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5323.0751657458168</v>
      </c>
      <c r="C49" s="88">
        <f>C48+C35</f>
        <v>6642.2723427141673</v>
      </c>
      <c r="D49" s="30"/>
      <c r="E49" s="90">
        <f>E35+E48</f>
        <v>7222.4989520931158</v>
      </c>
      <c r="F49" s="31">
        <f>F35+F48</f>
        <v>5930.1249117748293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4" spans="1:6" x14ac:dyDescent="0.35">
      <c r="D54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4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55"/>
  <sheetViews>
    <sheetView showGridLines="0" topLeftCell="A35" zoomScale="80" zoomScaleNormal="80" workbookViewId="0">
      <selection activeCell="J53" sqref="J53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4.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59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5.1000000000000004E-3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271.19397711747087</v>
      </c>
      <c r="C9" s="49">
        <f>AND!C9*$A$5</f>
        <v>387.57566130195187</v>
      </c>
      <c r="D9" s="51">
        <f>(C9-B9)/B9</f>
        <v>0.42914553420951862</v>
      </c>
      <c r="E9" s="43">
        <f>AND!E9*$A$5</f>
        <v>281.57811491117315</v>
      </c>
      <c r="F9" s="43">
        <f>AND!F9*$A$5</f>
        <v>559.77131040939082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135.94356998602345</v>
      </c>
      <c r="C13" s="49">
        <f>AND!C13*$A$5</f>
        <v>119.090893462483</v>
      </c>
      <c r="D13" s="51"/>
      <c r="E13" s="43">
        <f>AND!E13*$A$5</f>
        <v>147.05850000000001</v>
      </c>
      <c r="F13" s="43">
        <f>AND!F13*$A$5</f>
        <v>162.71040000000002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56.342336943159992</v>
      </c>
      <c r="C15" s="49">
        <f>AND!C15*$A$5</f>
        <v>66.121958490000011</v>
      </c>
      <c r="D15" s="51"/>
      <c r="E15" s="43">
        <f>AND!E15*$A$5</f>
        <v>64.147000320000004</v>
      </c>
      <c r="F15" s="43">
        <f>AND!F15*$A$5</f>
        <v>86.7</v>
      </c>
    </row>
    <row r="16" spans="1:6" ht="20.149999999999999" customHeight="1" x14ac:dyDescent="0.35">
      <c r="A16" s="58" t="s">
        <v>22</v>
      </c>
      <c r="B16" s="43">
        <f>AND!B16*$A$5</f>
        <v>722.02763334353006</v>
      </c>
      <c r="C16" s="49">
        <f>AND!C16*$A$5</f>
        <v>743.74463399285753</v>
      </c>
      <c r="D16" s="51"/>
      <c r="E16" s="43">
        <f>AND!E16*$A$5</f>
        <v>792.55569860111018</v>
      </c>
      <c r="F16" s="43">
        <f>AND!F16*$A$5</f>
        <v>865.20370449079451</v>
      </c>
    </row>
    <row r="17" spans="1:6" ht="20.149999999999999" customHeight="1" x14ac:dyDescent="0.35">
      <c r="A17" s="58" t="s">
        <v>23</v>
      </c>
      <c r="B17" s="43">
        <f>AND!B17*$A$5</f>
        <v>400.7058979926889</v>
      </c>
      <c r="C17" s="49">
        <f>AND!C17*$A$5</f>
        <v>492.44132020165819</v>
      </c>
      <c r="D17" s="51"/>
      <c r="E17" s="43">
        <f>AND!E17*$A$5</f>
        <v>383.37210000000005</v>
      </c>
      <c r="F17" s="43">
        <f>AND!F17*$A$5</f>
        <v>399.46260000000001</v>
      </c>
    </row>
    <row r="18" spans="1:6" ht="20.149999999999999" customHeight="1" x14ac:dyDescent="0.35">
      <c r="A18" s="58" t="s">
        <v>24</v>
      </c>
      <c r="B18" s="43">
        <f>AND!B18*$A$5</f>
        <v>59.233939248878613</v>
      </c>
      <c r="C18" s="49">
        <f>AND!C18*$A$5</f>
        <v>71.960077317442213</v>
      </c>
      <c r="D18" s="51"/>
      <c r="E18" s="43">
        <f>AND!E18*$A$5</f>
        <v>52.795200000000001</v>
      </c>
      <c r="F18" s="43">
        <f>AND!F18*$A$5</f>
        <v>66.978300000000004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1374.2533775142811</v>
      </c>
      <c r="C20" s="50">
        <f>SUM(C13:C18)</f>
        <v>1493.3588834644409</v>
      </c>
      <c r="D20" s="53">
        <f>(C20-B20)/B20</f>
        <v>8.6669247388422063E-2</v>
      </c>
      <c r="E20" s="44">
        <f>AND!E20*$A$5</f>
        <v>1439.9284989211105</v>
      </c>
      <c r="F20" s="44">
        <f>AND!F20*$A$5</f>
        <v>1581.0550044907948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131.58693996368552</v>
      </c>
      <c r="C23" s="49">
        <f>AND!C23*$A$5</f>
        <v>141.80022550450406</v>
      </c>
      <c r="D23" s="51"/>
      <c r="E23" s="43">
        <f>AND!E23*$A$5</f>
        <v>120.27330000000001</v>
      </c>
      <c r="F23" s="43">
        <f>AND!F23*$A$5</f>
        <v>118.67700000000001</v>
      </c>
    </row>
    <row r="24" spans="1:6" ht="19.5" customHeight="1" x14ac:dyDescent="0.35">
      <c r="A24" s="58" t="s">
        <v>28</v>
      </c>
      <c r="B24" s="43">
        <f>AND!B24*$A$5</f>
        <v>948.75733872130297</v>
      </c>
      <c r="C24" s="49">
        <f>AND!C24*$A$5</f>
        <v>1102.4902784962983</v>
      </c>
      <c r="D24" s="51"/>
      <c r="E24" s="43">
        <f>AND!E24*$A$5</f>
        <v>1363.92811264538</v>
      </c>
      <c r="F24" s="43">
        <f>AND!F24*$A$5</f>
        <v>698.87686680096363</v>
      </c>
    </row>
    <row r="25" spans="1:6" ht="20.149999999999999" customHeight="1" x14ac:dyDescent="0.35">
      <c r="A25" s="58" t="s">
        <v>29</v>
      </c>
      <c r="B25" s="43">
        <f>AND!B25*$A$5</f>
        <v>90.84252318921807</v>
      </c>
      <c r="C25" s="49">
        <f>AND!C25*$A$5</f>
        <v>111.16711699342636</v>
      </c>
      <c r="D25" s="51"/>
      <c r="E25" s="43">
        <f>AND!E25*$A$5</f>
        <v>163.87830000000002</v>
      </c>
      <c r="F25" s="43">
        <f>AND!F25*$A$5</f>
        <v>167.07600000000002</v>
      </c>
    </row>
    <row r="26" spans="1:6" ht="20.149999999999999" customHeight="1" x14ac:dyDescent="0.35">
      <c r="A26" s="58" t="s">
        <v>30</v>
      </c>
      <c r="B26" s="43">
        <f>AND!B26*$A$5</f>
        <v>249.14346866302276</v>
      </c>
      <c r="C26" s="49">
        <f>AND!C26*$A$5</f>
        <v>311.74826100000001</v>
      </c>
      <c r="D26" s="51"/>
      <c r="E26" s="43">
        <f>AND!E26*$A$5</f>
        <v>266.51444194901421</v>
      </c>
      <c r="F26" s="43">
        <f>AND!F26*$A$5</f>
        <v>326.0839448399999</v>
      </c>
    </row>
    <row r="27" spans="1:6" ht="18.75" customHeight="1" x14ac:dyDescent="0.35">
      <c r="A27" s="74" t="s">
        <v>31</v>
      </c>
      <c r="B27" s="43">
        <f>AND!B27*$A$5</f>
        <v>440.42635709977498</v>
      </c>
      <c r="C27" s="49">
        <f>AND!C27*$A$5</f>
        <v>346.63624191195561</v>
      </c>
      <c r="D27" s="51"/>
      <c r="E27" s="43">
        <f>AND!E27*$A$5</f>
        <v>436.04277706725605</v>
      </c>
      <c r="F27" s="43">
        <f>AND!F27*$A$5</f>
        <v>443.44500000000005</v>
      </c>
    </row>
    <row r="28" spans="1:6" ht="20.149999999999999" customHeight="1" x14ac:dyDescent="0.35">
      <c r="A28" s="58" t="s">
        <v>32</v>
      </c>
      <c r="B28" s="43">
        <f>AND!B28*$A$5</f>
        <v>1662.0508126738559</v>
      </c>
      <c r="C28" s="49">
        <f>AND!C28*$A$5</f>
        <v>1705.3311286239359</v>
      </c>
      <c r="D28" s="51"/>
      <c r="E28" s="43">
        <f>AND!E28*$A$5</f>
        <v>2039.1373821948193</v>
      </c>
      <c r="F28" s="43">
        <f>AND!F28*$A$5</f>
        <v>2203.0725000000002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3522.8074403108603</v>
      </c>
      <c r="C30" s="50">
        <f>SUM(C23:C28)</f>
        <v>3719.17325253012</v>
      </c>
      <c r="D30" s="53">
        <f>(C30-B30)/B30</f>
        <v>5.5741284627788761E-2</v>
      </c>
      <c r="E30" s="44">
        <f>AND!E30*$A$5</f>
        <v>4389.7743138564701</v>
      </c>
      <c r="F30" s="44">
        <f>AND!F30*$A$5</f>
        <v>3957.2313116409641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70.941183600000002</v>
      </c>
      <c r="C33" s="49">
        <f>AND!C33*$A$5</f>
        <v>65.876853000000011</v>
      </c>
      <c r="D33" s="51">
        <f>(C33-B33)/B33</f>
        <v>-7.1387737601829232E-2</v>
      </c>
      <c r="E33" s="43">
        <f>AND!E33*$A$5</f>
        <v>76.908000000000001</v>
      </c>
      <c r="F33" s="54">
        <f>AND!F33*$A$5</f>
        <v>74.113200000000006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5239.1959785426116</v>
      </c>
      <c r="C35" s="88">
        <f>C33+C30+C20+C9</f>
        <v>5665.9846502965129</v>
      </c>
      <c r="D35" s="30">
        <f>(C35-B35)/B35</f>
        <v>8.1460719068695966E-2</v>
      </c>
      <c r="E35" s="90">
        <f>AND!E35*$A$5</f>
        <v>6188.1889276887541</v>
      </c>
      <c r="F35" s="84">
        <f>AND!F35*$A$5</f>
        <v>6172.1708265411489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1.0535175976992821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35">
      <c r="A40" s="58" t="s">
        <v>39</v>
      </c>
      <c r="B40" s="43">
        <f>AND!B40*$A$5</f>
        <v>42.225819097497201</v>
      </c>
      <c r="C40" s="49">
        <f>AND!C40*$A$5</f>
        <v>166.6278855756444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35">
      <c r="A41" s="58" t="s">
        <v>40</v>
      </c>
      <c r="B41" s="43">
        <f>AND!B41*$A$5</f>
        <v>14.376898294652971</v>
      </c>
      <c r="C41" s="49">
        <f>AND!C41*$A$5</f>
        <v>13.207358514000001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35">
      <c r="A42" s="58" t="s">
        <v>41</v>
      </c>
      <c r="B42" s="43">
        <f>AND!B42*$A$5</f>
        <v>70.464660000000009</v>
      </c>
      <c r="C42" s="49">
        <f>AND!C42*$A$5</f>
        <v>4.4103780000000006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35">
      <c r="A43" s="58" t="s">
        <v>42</v>
      </c>
      <c r="B43" s="43">
        <f>AND!B43*$A$5</f>
        <v>0</v>
      </c>
      <c r="C43" s="49">
        <f>AND!C43*$A$5</f>
        <v>399.28272371400004</v>
      </c>
      <c r="D43" s="51"/>
      <c r="E43" s="43">
        <f>AND!E43*$A$5</f>
        <v>1329.1059</v>
      </c>
      <c r="F43" s="54">
        <f>AND!F43*$A$5</f>
        <v>0</v>
      </c>
    </row>
    <row r="44" spans="1:6" s="25" customFormat="1" ht="23.25" customHeight="1" x14ac:dyDescent="0.35">
      <c r="A44" s="58" t="s">
        <v>43</v>
      </c>
      <c r="B44" s="43">
        <f>AND!B44*$A$5</f>
        <v>57.030750000000005</v>
      </c>
      <c r="C44" s="49">
        <f>AND!C44*$A$5</f>
        <v>25.782968400000005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0.6354350594859437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115.9959163254301</v>
      </c>
      <c r="C46" s="49">
        <f>AND!C46*$A$5</f>
        <v>637.45410000000004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301.14756131527957</v>
      </c>
      <c r="C48" s="88">
        <f>SUM(C38:C47)</f>
        <v>1247.4008492631306</v>
      </c>
      <c r="D48" s="30"/>
      <c r="E48" s="90">
        <f>SUM(E38:E47)</f>
        <v>1329.1059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5540.3435398578913</v>
      </c>
      <c r="C49" s="88">
        <f>C48+C35</f>
        <v>6913.385499559643</v>
      </c>
      <c r="D49" s="30"/>
      <c r="E49" s="90">
        <f>E35+E48</f>
        <v>7517.2948276887546</v>
      </c>
      <c r="F49" s="31">
        <f>F35+F48</f>
        <v>6172.1708265411489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5" spans="1:6" x14ac:dyDescent="0.35">
      <c r="D55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54"/>
  <sheetViews>
    <sheetView showGridLines="0" topLeftCell="A32" zoomScale="80" zoomScaleNormal="80" workbookViewId="0">
      <selection activeCell="I52" sqref="I52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3.7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60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3.5000000000000001E-3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186.11351370806824</v>
      </c>
      <c r="C9" s="49">
        <f>AND!C9*$A$5</f>
        <v>265.98329697192776</v>
      </c>
      <c r="D9" s="51">
        <f>(C9-B9)/B9</f>
        <v>0.42914553420951868</v>
      </c>
      <c r="E9" s="43">
        <f>AND!E9*$A$5</f>
        <v>193.23988278217766</v>
      </c>
      <c r="F9" s="43">
        <f>AND!F9*$A$5</f>
        <v>384.15678165350351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93.29460685315334</v>
      </c>
      <c r="C13" s="49">
        <f>AND!C13*$A$5</f>
        <v>81.729044533076561</v>
      </c>
      <c r="D13" s="51"/>
      <c r="E13" s="43">
        <f>AND!E13*$A$5</f>
        <v>100.9225</v>
      </c>
      <c r="F13" s="43">
        <f>AND!F13*$A$5</f>
        <v>111.664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38.666309666874504</v>
      </c>
      <c r="C15" s="49">
        <f>AND!C15*$A$5</f>
        <v>45.377814650000012</v>
      </c>
      <c r="D15" s="51"/>
      <c r="E15" s="43">
        <f>AND!E15*$A$5</f>
        <v>44.022451200000006</v>
      </c>
      <c r="F15" s="43">
        <f>AND!F15*$A$5</f>
        <v>59.5</v>
      </c>
    </row>
    <row r="16" spans="1:6" ht="20.149999999999999" customHeight="1" x14ac:dyDescent="0.35">
      <c r="A16" s="58" t="s">
        <v>22</v>
      </c>
      <c r="B16" s="43">
        <f>AND!B16*$A$5</f>
        <v>495.50916013771672</v>
      </c>
      <c r="C16" s="49">
        <f>AND!C16*$A$5</f>
        <v>510.41298411274533</v>
      </c>
      <c r="D16" s="51"/>
      <c r="E16" s="43">
        <f>AND!E16*$A$5</f>
        <v>543.91077354978154</v>
      </c>
      <c r="F16" s="43">
        <f>AND!F16*$A$5</f>
        <v>593.76724817995705</v>
      </c>
    </row>
    <row r="17" spans="1:6" ht="20.149999999999999" customHeight="1" x14ac:dyDescent="0.35">
      <c r="A17" s="58" t="s">
        <v>23</v>
      </c>
      <c r="B17" s="43">
        <f>AND!B17*$A$5</f>
        <v>274.99424372047275</v>
      </c>
      <c r="C17" s="49">
        <f>AND!C17*$A$5</f>
        <v>337.94992562858891</v>
      </c>
      <c r="D17" s="51"/>
      <c r="E17" s="43">
        <f>AND!E17*$A$5</f>
        <v>263.0985</v>
      </c>
      <c r="F17" s="43">
        <f>AND!F17*$A$5</f>
        <v>274.14100000000002</v>
      </c>
    </row>
    <row r="18" spans="1:6" ht="20.149999999999999" customHeight="1" x14ac:dyDescent="0.35">
      <c r="A18" s="58" t="s">
        <v>24</v>
      </c>
      <c r="B18" s="43">
        <f>AND!B18*$A$5</f>
        <v>40.650742621779436</v>
      </c>
      <c r="C18" s="49">
        <f>AND!C18*$A$5</f>
        <v>49.384366786479944</v>
      </c>
      <c r="D18" s="51"/>
      <c r="E18" s="43">
        <f>AND!E18*$A$5</f>
        <v>36.231999999999999</v>
      </c>
      <c r="F18" s="43">
        <f>AND!F18*$A$5</f>
        <v>45.965499999999999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943.11506299999678</v>
      </c>
      <c r="C20" s="50">
        <f>SUM(C13:C18)</f>
        <v>1024.8541357108907</v>
      </c>
      <c r="D20" s="53">
        <f>(C20-B20)/B20</f>
        <v>8.6669247388421952E-2</v>
      </c>
      <c r="E20" s="44">
        <f>AND!E20*$A$5</f>
        <v>988.18622474978167</v>
      </c>
      <c r="F20" s="44">
        <f>AND!F20*$A$5</f>
        <v>1085.0377481799571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90.304762720176328</v>
      </c>
      <c r="C23" s="49">
        <f>AND!C23*$A$5</f>
        <v>97.313880248189065</v>
      </c>
      <c r="D23" s="51"/>
      <c r="E23" s="43">
        <f>AND!E23*$A$5</f>
        <v>82.540500000000009</v>
      </c>
      <c r="F23" s="43">
        <f>AND!F23*$A$5</f>
        <v>81.445000000000007</v>
      </c>
    </row>
    <row r="24" spans="1:6" ht="19.5" customHeight="1" x14ac:dyDescent="0.35">
      <c r="A24" s="58" t="s">
        <v>28</v>
      </c>
      <c r="B24" s="43">
        <f>AND!B24*$A$5</f>
        <v>651.10797755383533</v>
      </c>
      <c r="C24" s="49">
        <f>AND!C24*$A$5</f>
        <v>756.61097543863605</v>
      </c>
      <c r="D24" s="51"/>
      <c r="E24" s="43">
        <f>AND!E24*$A$5</f>
        <v>936.02909691349601</v>
      </c>
      <c r="F24" s="43">
        <f>AND!F24*$A$5</f>
        <v>479.62137917713193</v>
      </c>
    </row>
    <row r="25" spans="1:6" ht="20.149999999999999" customHeight="1" x14ac:dyDescent="0.35">
      <c r="A25" s="58" t="s">
        <v>29</v>
      </c>
      <c r="B25" s="43">
        <f>AND!B25*$A$5</f>
        <v>62.342908071032006</v>
      </c>
      <c r="C25" s="49">
        <f>AND!C25*$A$5</f>
        <v>76.291158720978871</v>
      </c>
      <c r="D25" s="51"/>
      <c r="E25" s="43">
        <f>AND!E25*$A$5</f>
        <v>112.46550000000001</v>
      </c>
      <c r="F25" s="43">
        <f>AND!F25*$A$5</f>
        <v>114.66</v>
      </c>
    </row>
    <row r="26" spans="1:6" ht="20.149999999999999" customHeight="1" x14ac:dyDescent="0.35">
      <c r="A26" s="58" t="s">
        <v>30</v>
      </c>
      <c r="B26" s="43">
        <f>AND!B26*$A$5</f>
        <v>170.98081182756462</v>
      </c>
      <c r="C26" s="49">
        <f>AND!C26*$A$5</f>
        <v>213.944885</v>
      </c>
      <c r="D26" s="51"/>
      <c r="E26" s="43">
        <f>AND!E26*$A$5</f>
        <v>182.90206800422544</v>
      </c>
      <c r="F26" s="43">
        <f>AND!F26*$A$5</f>
        <v>223.78309939999994</v>
      </c>
    </row>
    <row r="27" spans="1:6" ht="18.75" customHeight="1" x14ac:dyDescent="0.35">
      <c r="A27" s="74" t="s">
        <v>31</v>
      </c>
      <c r="B27" s="43">
        <f>AND!B27*$A$5</f>
        <v>302.25338232337492</v>
      </c>
      <c r="C27" s="49">
        <f>AND!C27*$A$5</f>
        <v>237.88761699840089</v>
      </c>
      <c r="D27" s="51"/>
      <c r="E27" s="43">
        <f>AND!E27*$A$5</f>
        <v>299.24504308537178</v>
      </c>
      <c r="F27" s="43">
        <f>AND!F27*$A$5</f>
        <v>304.32499999999999</v>
      </c>
    </row>
    <row r="28" spans="1:6" ht="20.149999999999999" customHeight="1" x14ac:dyDescent="0.35">
      <c r="A28" s="58" t="s">
        <v>32</v>
      </c>
      <c r="B28" s="43">
        <f>AND!B28*$A$5</f>
        <v>1140.6231067369599</v>
      </c>
      <c r="C28" s="49">
        <f>AND!C28*$A$5</f>
        <v>1170.3252843497598</v>
      </c>
      <c r="D28" s="51"/>
      <c r="E28" s="43">
        <f>AND!E28*$A$5</f>
        <v>1399.4080073886014</v>
      </c>
      <c r="F28" s="43">
        <f>AND!F28*$A$5</f>
        <v>1511.9125000000001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2417.6129492329433</v>
      </c>
      <c r="C30" s="50">
        <f>SUM(C23:C28)</f>
        <v>2552.373800755965</v>
      </c>
      <c r="D30" s="53">
        <f>(C30-B30)/B30</f>
        <v>5.5741284627788948E-2</v>
      </c>
      <c r="E30" s="44">
        <f>AND!E30*$A$5</f>
        <v>3012.5902153916945</v>
      </c>
      <c r="F30" s="44">
        <f>AND!F30*$A$5</f>
        <v>2715.7469785771318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48.685126000000004</v>
      </c>
      <c r="C33" s="49">
        <f>AND!C33*$A$5</f>
        <v>45.209605000000003</v>
      </c>
      <c r="D33" s="51">
        <f>(C33-B33)/B33</f>
        <v>-7.1387737601829357E-2</v>
      </c>
      <c r="E33" s="43">
        <f>AND!E33*$A$5</f>
        <v>52.78</v>
      </c>
      <c r="F33" s="54">
        <f>AND!F33*$A$5</f>
        <v>50.862000000000002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3595.5266519410079</v>
      </c>
      <c r="C35" s="88">
        <f>C33+C30+C20+C9</f>
        <v>3888.4208384387834</v>
      </c>
      <c r="D35" s="30">
        <f>(C35-B35)/B35</f>
        <v>8.1460719068695994E-2</v>
      </c>
      <c r="E35" s="90">
        <f>AND!E35*$A$5</f>
        <v>4246.7963229236548</v>
      </c>
      <c r="F35" s="84">
        <f>AND!F35*$A$5</f>
        <v>4235.8035084105923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0.72300227293087982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35">
      <c r="A40" s="58" t="s">
        <v>39</v>
      </c>
      <c r="B40" s="43">
        <f>AND!B40*$A$5</f>
        <v>28.978503302203958</v>
      </c>
      <c r="C40" s="49">
        <f>AND!C40*$A$5</f>
        <v>114.35247049308929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35">
      <c r="A41" s="58" t="s">
        <v>40</v>
      </c>
      <c r="B41" s="43">
        <f>AND!B41*$A$5</f>
        <v>9.8664988296638025</v>
      </c>
      <c r="C41" s="49">
        <f>AND!C41*$A$5</f>
        <v>9.0638734900000006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35">
      <c r="A42" s="58" t="s">
        <v>41</v>
      </c>
      <c r="B42" s="43">
        <f>AND!B42*$A$5</f>
        <v>48.3581</v>
      </c>
      <c r="C42" s="49">
        <f>AND!C42*$A$5</f>
        <v>3.0267300000000001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35">
      <c r="A43" s="58" t="s">
        <v>42</v>
      </c>
      <c r="B43" s="43">
        <f>AND!B43*$A$5</f>
        <v>0</v>
      </c>
      <c r="C43" s="49">
        <f>AND!C43*$A$5</f>
        <v>274.01755549000001</v>
      </c>
      <c r="D43" s="51"/>
      <c r="E43" s="43">
        <f>AND!E43*$A$5</f>
        <v>912.13150000000007</v>
      </c>
      <c r="F43" s="54">
        <f>AND!F43*$A$5</f>
        <v>0</v>
      </c>
    </row>
    <row r="44" spans="1:6" s="25" customFormat="1" ht="23.25" customHeight="1" x14ac:dyDescent="0.35">
      <c r="A44" s="58" t="s">
        <v>43</v>
      </c>
      <c r="B44" s="43">
        <f>AND!B44*$A$5</f>
        <v>39.138750000000002</v>
      </c>
      <c r="C44" s="49">
        <f>AND!C44*$A$5</f>
        <v>17.694194000000003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0.43608288396094175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79.605040615491234</v>
      </c>
      <c r="C46" s="49">
        <f>AND!C46*$A$5</f>
        <v>437.46850000000001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206.66989502028989</v>
      </c>
      <c r="C48" s="88">
        <f>SUM(C38:C47)</f>
        <v>856.05940635705019</v>
      </c>
      <c r="D48" s="30"/>
      <c r="E48" s="90">
        <f>SUM(E38:E47)</f>
        <v>912.13150000000007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3802.1965469612978</v>
      </c>
      <c r="C49" s="88">
        <f>C48+C35</f>
        <v>4744.4802447958336</v>
      </c>
      <c r="D49" s="30"/>
      <c r="E49" s="90">
        <f>E35+E48</f>
        <v>5158.9278229236552</v>
      </c>
      <c r="F49" s="31">
        <f>F35+F48</f>
        <v>4235.8035084105923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4" spans="1:6" x14ac:dyDescent="0.35">
      <c r="D54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55"/>
  <sheetViews>
    <sheetView showGridLines="0" topLeftCell="A35" zoomScale="80" zoomScaleNormal="80" workbookViewId="0">
      <selection activeCell="D55" sqref="D55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4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61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5.2500000000000003E-3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279.17027056210236</v>
      </c>
      <c r="C9" s="49">
        <f>AND!C9*$A$5</f>
        <v>398.97494545789164</v>
      </c>
      <c r="D9" s="51">
        <f>(C9-B9)/B9</f>
        <v>0.42914553420951868</v>
      </c>
      <c r="E9" s="43">
        <f>AND!E9*$A$5</f>
        <v>289.85982417326647</v>
      </c>
      <c r="F9" s="43">
        <f>AND!F9*$A$5</f>
        <v>576.2351724802553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139.94191027973002</v>
      </c>
      <c r="C13" s="49">
        <f>AND!C13*$A$5</f>
        <v>122.59356679961485</v>
      </c>
      <c r="D13" s="51"/>
      <c r="E13" s="43">
        <f>AND!E13*$A$5</f>
        <v>151.38375000000002</v>
      </c>
      <c r="F13" s="43">
        <f>AND!F13*$A$5</f>
        <v>167.49600000000001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57.99946450031176</v>
      </c>
      <c r="C15" s="49">
        <f>AND!C15*$A$5</f>
        <v>68.066721975000021</v>
      </c>
      <c r="D15" s="51"/>
      <c r="E15" s="43">
        <f>AND!E15*$A$5</f>
        <v>66.033676800000009</v>
      </c>
      <c r="F15" s="43">
        <f>AND!F15*$A$5</f>
        <v>89.25</v>
      </c>
    </row>
    <row r="16" spans="1:6" ht="20.149999999999999" customHeight="1" x14ac:dyDescent="0.35">
      <c r="A16" s="58" t="s">
        <v>22</v>
      </c>
      <c r="B16" s="43">
        <f>AND!B16*$A$5</f>
        <v>743.26374020657511</v>
      </c>
      <c r="C16" s="49">
        <f>AND!C16*$A$5</f>
        <v>765.619476169118</v>
      </c>
      <c r="D16" s="51"/>
      <c r="E16" s="43">
        <f>AND!E16*$A$5</f>
        <v>815.86616032467225</v>
      </c>
      <c r="F16" s="43">
        <f>AND!F16*$A$5</f>
        <v>890.65087226993558</v>
      </c>
    </row>
    <row r="17" spans="1:6" ht="20.149999999999999" customHeight="1" x14ac:dyDescent="0.35">
      <c r="A17" s="58" t="s">
        <v>23</v>
      </c>
      <c r="B17" s="43">
        <f>AND!B17*$A$5</f>
        <v>412.49136558070916</v>
      </c>
      <c r="C17" s="49">
        <f>AND!C17*$A$5</f>
        <v>506.9248884428834</v>
      </c>
      <c r="D17" s="51"/>
      <c r="E17" s="43">
        <f>AND!E17*$A$5</f>
        <v>394.64775000000003</v>
      </c>
      <c r="F17" s="43">
        <f>AND!F17*$A$5</f>
        <v>411.2115</v>
      </c>
    </row>
    <row r="18" spans="1:6" ht="20.149999999999999" customHeight="1" x14ac:dyDescent="0.35">
      <c r="A18" s="58" t="s">
        <v>24</v>
      </c>
      <c r="B18" s="43">
        <f>AND!B18*$A$5</f>
        <v>60.976113932669158</v>
      </c>
      <c r="C18" s="49">
        <f>AND!C18*$A$5</f>
        <v>74.076550179719916</v>
      </c>
      <c r="D18" s="51"/>
      <c r="E18" s="43">
        <f>AND!E18*$A$5</f>
        <v>54.348000000000006</v>
      </c>
      <c r="F18" s="43">
        <f>AND!F18*$A$5</f>
        <v>68.948250000000002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1414.6725944999951</v>
      </c>
      <c r="C20" s="50">
        <f>SUM(C13:C18)</f>
        <v>1537.2812035663362</v>
      </c>
      <c r="D20" s="53">
        <f>(C20-B20)/B20</f>
        <v>8.6669247388422202E-2</v>
      </c>
      <c r="E20" s="44">
        <f>AND!E20*$A$5</f>
        <v>1482.2793371246726</v>
      </c>
      <c r="F20" s="44">
        <f>AND!F20*$A$5</f>
        <v>1627.5566222699358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135.4571440802645</v>
      </c>
      <c r="C23" s="49">
        <f>AND!C23*$A$5</f>
        <v>145.97082037228358</v>
      </c>
      <c r="D23" s="51"/>
      <c r="E23" s="43">
        <f>AND!E23*$A$5</f>
        <v>123.81075000000001</v>
      </c>
      <c r="F23" s="43">
        <f>AND!F23*$A$5</f>
        <v>122.1675</v>
      </c>
    </row>
    <row r="24" spans="1:6" ht="19.5" customHeight="1" x14ac:dyDescent="0.35">
      <c r="A24" s="58" t="s">
        <v>28</v>
      </c>
      <c r="B24" s="43">
        <f>AND!B24*$A$5</f>
        <v>976.66196633075299</v>
      </c>
      <c r="C24" s="49">
        <f>AND!C24*$A$5</f>
        <v>1134.9164631579542</v>
      </c>
      <c r="D24" s="51"/>
      <c r="E24" s="43">
        <f>AND!E24*$A$5</f>
        <v>1404.0436453702441</v>
      </c>
      <c r="F24" s="43">
        <f>AND!F24*$A$5</f>
        <v>719.43206876569786</v>
      </c>
    </row>
    <row r="25" spans="1:6" ht="20.149999999999999" customHeight="1" x14ac:dyDescent="0.35">
      <c r="A25" s="58" t="s">
        <v>29</v>
      </c>
      <c r="B25" s="43">
        <f>AND!B25*$A$5</f>
        <v>93.514362106548006</v>
      </c>
      <c r="C25" s="49">
        <f>AND!C25*$A$5</f>
        <v>114.43673808146831</v>
      </c>
      <c r="D25" s="51"/>
      <c r="E25" s="43">
        <f>AND!E25*$A$5</f>
        <v>168.69825</v>
      </c>
      <c r="F25" s="43">
        <f>AND!F25*$A$5</f>
        <v>171.99</v>
      </c>
    </row>
    <row r="26" spans="1:6" ht="20.149999999999999" customHeight="1" x14ac:dyDescent="0.35">
      <c r="A26" s="58" t="s">
        <v>30</v>
      </c>
      <c r="B26" s="43">
        <f>AND!B26*$A$5</f>
        <v>256.47121774134695</v>
      </c>
      <c r="C26" s="49">
        <f>AND!C26*$A$5</f>
        <v>320.9173275</v>
      </c>
      <c r="D26" s="51"/>
      <c r="E26" s="43">
        <f>AND!E26*$A$5</f>
        <v>274.35310200633819</v>
      </c>
      <c r="F26" s="43">
        <f>AND!F26*$A$5</f>
        <v>335.6746490999999</v>
      </c>
    </row>
    <row r="27" spans="1:6" ht="18.75" customHeight="1" x14ac:dyDescent="0.35">
      <c r="A27" s="74" t="s">
        <v>31</v>
      </c>
      <c r="B27" s="43">
        <f>AND!B27*$A$5</f>
        <v>453.38007348506244</v>
      </c>
      <c r="C27" s="49">
        <f>AND!C27*$A$5</f>
        <v>356.83142549760134</v>
      </c>
      <c r="D27" s="51"/>
      <c r="E27" s="43">
        <f>AND!E27*$A$5</f>
        <v>448.86756462805772</v>
      </c>
      <c r="F27" s="43">
        <f>AND!F27*$A$5</f>
        <v>456.48750000000001</v>
      </c>
    </row>
    <row r="28" spans="1:6" ht="20.149999999999999" customHeight="1" x14ac:dyDescent="0.35">
      <c r="A28" s="58" t="s">
        <v>32</v>
      </c>
      <c r="B28" s="43">
        <f>AND!B28*$A$5</f>
        <v>1710.9346601054399</v>
      </c>
      <c r="C28" s="49">
        <f>AND!C28*$A$5</f>
        <v>1755.4879265246398</v>
      </c>
      <c r="D28" s="51"/>
      <c r="E28" s="43">
        <f>AND!E28*$A$5</f>
        <v>2099.112011082902</v>
      </c>
      <c r="F28" s="43">
        <f>AND!F28*$A$5</f>
        <v>2267.8687500000001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3626.4194238494151</v>
      </c>
      <c r="C30" s="50">
        <f>SUM(C23:C28)</f>
        <v>3828.5607011339471</v>
      </c>
      <c r="D30" s="53">
        <f>(C30-B30)/B30</f>
        <v>5.5741284627788754E-2</v>
      </c>
      <c r="E30" s="44">
        <f>AND!E30*$A$5</f>
        <v>4518.885323087542</v>
      </c>
      <c r="F30" s="44">
        <f>AND!F30*$A$5</f>
        <v>4073.6204678656982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73.027689000000009</v>
      </c>
      <c r="C33" s="49">
        <f>AND!C33*$A$5</f>
        <v>67.814407500000002</v>
      </c>
      <c r="D33" s="51">
        <f>(C33-B33)/B33</f>
        <v>-7.1387737601829454E-2</v>
      </c>
      <c r="E33" s="43">
        <f>AND!E33*$A$5</f>
        <v>79.17</v>
      </c>
      <c r="F33" s="54">
        <f>AND!F33*$A$5</f>
        <v>76.293000000000006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5393.2899779115123</v>
      </c>
      <c r="C35" s="88">
        <f>C33+C30+C20+C9</f>
        <v>5832.6312576581749</v>
      </c>
      <c r="D35" s="30">
        <f>(C35-B35)/B35</f>
        <v>8.1460719068695869E-2</v>
      </c>
      <c r="E35" s="90">
        <f>AND!E35*$A$5</f>
        <v>6370.1944843854826</v>
      </c>
      <c r="F35" s="84">
        <f>AND!F35*$A$5</f>
        <v>6353.7052626158893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1.0845034093963197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35">
      <c r="A40" s="58" t="s">
        <v>39</v>
      </c>
      <c r="B40" s="43">
        <f>AND!B40*$A$5</f>
        <v>43.467754953305942</v>
      </c>
      <c r="C40" s="49">
        <f>AND!C40*$A$5</f>
        <v>171.52870573963395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35">
      <c r="A41" s="58" t="s">
        <v>40</v>
      </c>
      <c r="B41" s="43">
        <f>AND!B41*$A$5</f>
        <v>14.799748244495705</v>
      </c>
      <c r="C41" s="49">
        <f>AND!C41*$A$5</f>
        <v>13.595810235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35">
      <c r="A42" s="58" t="s">
        <v>41</v>
      </c>
      <c r="B42" s="43">
        <f>AND!B42*$A$5</f>
        <v>72.537150000000011</v>
      </c>
      <c r="C42" s="49">
        <f>AND!C42*$A$5</f>
        <v>4.540095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35">
      <c r="A43" s="58" t="s">
        <v>42</v>
      </c>
      <c r="B43" s="43">
        <f>AND!B43*$A$5</f>
        <v>0</v>
      </c>
      <c r="C43" s="49">
        <f>AND!C43*$A$5</f>
        <v>411.02633323500004</v>
      </c>
      <c r="D43" s="51"/>
      <c r="E43" s="43">
        <f>AND!E43*$A$5</f>
        <v>1368.1972500000002</v>
      </c>
      <c r="F43" s="54">
        <f>AND!F43*$A$5</f>
        <v>0</v>
      </c>
    </row>
    <row r="44" spans="1:6" s="25" customFormat="1" ht="23.25" customHeight="1" x14ac:dyDescent="0.35">
      <c r="A44" s="58" t="s">
        <v>43</v>
      </c>
      <c r="B44" s="43">
        <f>AND!B44*$A$5</f>
        <v>58.708125000000003</v>
      </c>
      <c r="C44" s="49">
        <f>AND!C44*$A$5</f>
        <v>26.541291000000005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0.65412432594141268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119.40756092323686</v>
      </c>
      <c r="C46" s="49">
        <f>AND!C46*$A$5</f>
        <v>656.20275000000004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310.00484253043481</v>
      </c>
      <c r="C48" s="88">
        <f>SUM(C38:C47)</f>
        <v>1284.0891095355755</v>
      </c>
      <c r="D48" s="30"/>
      <c r="E48" s="90">
        <f>SUM(E38:E47)</f>
        <v>1368.1972500000002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5703.2948204419472</v>
      </c>
      <c r="C49" s="88">
        <f>C48+C35</f>
        <v>7116.7203671937505</v>
      </c>
      <c r="D49" s="30"/>
      <c r="E49" s="90">
        <f>E35+E48</f>
        <v>7738.3917343854828</v>
      </c>
      <c r="F49" s="31">
        <f>F35+F48</f>
        <v>6353.7052626158893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5" spans="1:6" x14ac:dyDescent="0.35">
      <c r="D55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54"/>
  <sheetViews>
    <sheetView showGridLines="0" tabSelected="1" topLeftCell="A38" zoomScale="80" zoomScaleNormal="80" workbookViewId="0">
      <selection activeCell="J54" sqref="J54"/>
    </sheetView>
  </sheetViews>
  <sheetFormatPr defaultColWidth="9.5" defaultRowHeight="15.5" x14ac:dyDescent="0.35"/>
  <cols>
    <col min="1" max="1" width="76.83203125" style="8" customWidth="1"/>
    <col min="2" max="2" width="15" style="8" customWidth="1"/>
    <col min="3" max="3" width="17.83203125" style="8" customWidth="1"/>
    <col min="4" max="6" width="10.5" style="8" customWidth="1"/>
    <col min="7" max="7" width="3.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62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5.4000000000000003E-3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287.14656400673385</v>
      </c>
      <c r="C9" s="49">
        <f>AND!C9*$A$5</f>
        <v>410.3742296138314</v>
      </c>
      <c r="D9" s="51">
        <f>(C9-B9)/B9</f>
        <v>0.42914553420951868</v>
      </c>
      <c r="E9" s="43">
        <f>AND!E9*$A$5</f>
        <v>298.1415334353598</v>
      </c>
      <c r="F9" s="43">
        <f>AND!F9*$A$5</f>
        <v>592.69903455111978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143.9402505734366</v>
      </c>
      <c r="C13" s="49">
        <f>AND!C13*$A$5</f>
        <v>126.0962401367467</v>
      </c>
      <c r="D13" s="51"/>
      <c r="E13" s="43">
        <f>AND!E13*$A$5</f>
        <v>155.709</v>
      </c>
      <c r="F13" s="43">
        <f>AND!F13*$A$5</f>
        <v>172.2816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59.65659205746352</v>
      </c>
      <c r="C15" s="49">
        <f>AND!C15*$A$5</f>
        <v>70.011485460000017</v>
      </c>
      <c r="D15" s="51"/>
      <c r="E15" s="43">
        <f>AND!E15*$A$5</f>
        <v>67.920353280000015</v>
      </c>
      <c r="F15" s="43">
        <f>AND!F15*$A$5</f>
        <v>91.800000000000011</v>
      </c>
    </row>
    <row r="16" spans="1:6" ht="20.149999999999999" customHeight="1" x14ac:dyDescent="0.35">
      <c r="A16" s="58" t="s">
        <v>22</v>
      </c>
      <c r="B16" s="43">
        <f>AND!B16*$A$5</f>
        <v>764.49984706962005</v>
      </c>
      <c r="C16" s="49">
        <f>AND!C16*$A$5</f>
        <v>787.49431834537859</v>
      </c>
      <c r="D16" s="51"/>
      <c r="E16" s="43">
        <f>AND!E16*$A$5</f>
        <v>839.17662204823432</v>
      </c>
      <c r="F16" s="43">
        <f>AND!F16*$A$5</f>
        <v>916.09804004907653</v>
      </c>
    </row>
    <row r="17" spans="1:6" ht="20.149999999999999" customHeight="1" x14ac:dyDescent="0.35">
      <c r="A17" s="58" t="s">
        <v>23</v>
      </c>
      <c r="B17" s="43">
        <f>AND!B17*$A$5</f>
        <v>424.27683316872941</v>
      </c>
      <c r="C17" s="49">
        <f>AND!C17*$A$5</f>
        <v>521.40845668410861</v>
      </c>
      <c r="D17" s="51"/>
      <c r="E17" s="43">
        <f>AND!E17*$A$5</f>
        <v>405.92340000000002</v>
      </c>
      <c r="F17" s="43">
        <f>AND!F17*$A$5</f>
        <v>422.96040000000005</v>
      </c>
    </row>
    <row r="18" spans="1:6" ht="20.149999999999999" customHeight="1" x14ac:dyDescent="0.35">
      <c r="A18" s="58" t="s">
        <v>24</v>
      </c>
      <c r="B18" s="43">
        <f>AND!B18*$A$5</f>
        <v>62.718288616459709</v>
      </c>
      <c r="C18" s="49">
        <f>AND!C18*$A$5</f>
        <v>76.193023041997634</v>
      </c>
      <c r="D18" s="51"/>
      <c r="E18" s="43">
        <f>AND!E18*$A$5</f>
        <v>55.900800000000004</v>
      </c>
      <c r="F18" s="43">
        <f>AND!F18*$A$5</f>
        <v>70.918199999999999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1455.0918114857093</v>
      </c>
      <c r="C20" s="50">
        <f>SUM(C13:C18)</f>
        <v>1581.2035236682314</v>
      </c>
      <c r="D20" s="53">
        <f>(C20-B20)/B20</f>
        <v>8.6669247388422022E-2</v>
      </c>
      <c r="E20" s="44">
        <f>AND!E20*$A$5</f>
        <v>1524.6301753282346</v>
      </c>
      <c r="F20" s="44">
        <f>AND!F20*$A$5</f>
        <v>1674.0582400490769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139.32734819684347</v>
      </c>
      <c r="C23" s="49">
        <f>AND!C23*$A$5</f>
        <v>150.14141524006311</v>
      </c>
      <c r="D23" s="51"/>
      <c r="E23" s="43">
        <f>AND!E23*$A$5</f>
        <v>127.34820000000001</v>
      </c>
      <c r="F23" s="43">
        <f>AND!F23*$A$5</f>
        <v>125.658</v>
      </c>
    </row>
    <row r="24" spans="1:6" ht="19.5" customHeight="1" x14ac:dyDescent="0.35">
      <c r="A24" s="58" t="s">
        <v>28</v>
      </c>
      <c r="B24" s="43">
        <f>AND!B24*$A$5</f>
        <v>1004.5665939402031</v>
      </c>
      <c r="C24" s="49">
        <f>AND!C24*$A$5</f>
        <v>1167.34264781961</v>
      </c>
      <c r="D24" s="51"/>
      <c r="E24" s="43">
        <f>AND!E24*$A$5</f>
        <v>1444.1591780951082</v>
      </c>
      <c r="F24" s="43">
        <f>AND!F24*$A$5</f>
        <v>739.9872707304321</v>
      </c>
    </row>
    <row r="25" spans="1:6" ht="20.149999999999999" customHeight="1" x14ac:dyDescent="0.35">
      <c r="A25" s="58" t="s">
        <v>29</v>
      </c>
      <c r="B25" s="43">
        <f>AND!B25*$A$5</f>
        <v>96.186201023877956</v>
      </c>
      <c r="C25" s="49">
        <f>AND!C25*$A$5</f>
        <v>117.70635916951026</v>
      </c>
      <c r="D25" s="51"/>
      <c r="E25" s="43">
        <f>AND!E25*$A$5</f>
        <v>173.51820000000001</v>
      </c>
      <c r="F25" s="43">
        <f>AND!F25*$A$5</f>
        <v>176.904</v>
      </c>
    </row>
    <row r="26" spans="1:6" ht="20.149999999999999" customHeight="1" x14ac:dyDescent="0.35">
      <c r="A26" s="58" t="s">
        <v>30</v>
      </c>
      <c r="B26" s="43">
        <f>AND!B26*$A$5</f>
        <v>263.79896681967114</v>
      </c>
      <c r="C26" s="49">
        <f>AND!C26*$A$5</f>
        <v>330.08639400000004</v>
      </c>
      <c r="D26" s="51"/>
      <c r="E26" s="43">
        <f>AND!E26*$A$5</f>
        <v>282.19176206366211</v>
      </c>
      <c r="F26" s="43">
        <f>AND!F26*$A$5</f>
        <v>345.26535335999989</v>
      </c>
    </row>
    <row r="27" spans="1:6" ht="18.75" customHeight="1" x14ac:dyDescent="0.35">
      <c r="A27" s="74" t="s">
        <v>31</v>
      </c>
      <c r="B27" s="43">
        <f>AND!B27*$A$5</f>
        <v>466.33378987034996</v>
      </c>
      <c r="C27" s="49">
        <f>AND!C27*$A$5</f>
        <v>367.02660908324708</v>
      </c>
      <c r="D27" s="51"/>
      <c r="E27" s="43">
        <f>AND!E27*$A$5</f>
        <v>461.69235218885939</v>
      </c>
      <c r="F27" s="43">
        <f>AND!F27*$A$5</f>
        <v>469.53000000000003</v>
      </c>
    </row>
    <row r="28" spans="1:6" ht="20.149999999999999" customHeight="1" x14ac:dyDescent="0.35">
      <c r="A28" s="58" t="s">
        <v>32</v>
      </c>
      <c r="B28" s="43">
        <f>AND!B28*$A$5</f>
        <v>1759.8185075370241</v>
      </c>
      <c r="C28" s="49">
        <f>AND!C28*$A$5</f>
        <v>1805.6447244253438</v>
      </c>
      <c r="D28" s="51"/>
      <c r="E28" s="43">
        <f>AND!E28*$A$5</f>
        <v>2159.0866399709848</v>
      </c>
      <c r="F28" s="43">
        <f>AND!F28*$A$5</f>
        <v>2332.665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3730.0314073879695</v>
      </c>
      <c r="C30" s="50">
        <f>SUM(C23:C28)</f>
        <v>3937.9481497377747</v>
      </c>
      <c r="D30" s="53">
        <f>(C30-B30)/B30</f>
        <v>5.5741284627788996E-2</v>
      </c>
      <c r="E30" s="44">
        <f>AND!E30*$A$5</f>
        <v>4647.9963323186148</v>
      </c>
      <c r="F30" s="44">
        <f>AND!F30*$A$5</f>
        <v>4190.0096240904322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75.114194400000002</v>
      </c>
      <c r="C33" s="49">
        <f>AND!C33*$A$5</f>
        <v>69.751962000000006</v>
      </c>
      <c r="D33" s="51">
        <f>(C33-B33)/B33</f>
        <v>-7.1387737601829301E-2</v>
      </c>
      <c r="E33" s="43">
        <f>AND!E33*$A$5</f>
        <v>81.432000000000002</v>
      </c>
      <c r="F33" s="54">
        <f>AND!F33*$A$5</f>
        <v>78.472800000000007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5547.3839772804122</v>
      </c>
      <c r="C35" s="88">
        <f>C33+C30+C20+C9</f>
        <v>5999.2778650198379</v>
      </c>
      <c r="D35" s="30">
        <f>(C35-B35)/B35</f>
        <v>8.1460719068696105E-2</v>
      </c>
      <c r="E35" s="90">
        <f>AND!E35*$A$5</f>
        <v>6552.2000410822102</v>
      </c>
      <c r="F35" s="84">
        <f>AND!F35*$A$5</f>
        <v>6535.2396986906288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1.1154892210933576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35">
      <c r="A40" s="58" t="s">
        <v>39</v>
      </c>
      <c r="B40" s="43">
        <f>AND!B40*$A$5</f>
        <v>44.709690809114683</v>
      </c>
      <c r="C40" s="49">
        <f>AND!C40*$A$5</f>
        <v>176.42952590362347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35">
      <c r="A41" s="58" t="s">
        <v>40</v>
      </c>
      <c r="B41" s="43">
        <f>AND!B41*$A$5</f>
        <v>15.222598194338438</v>
      </c>
      <c r="C41" s="49">
        <f>AND!C41*$A$5</f>
        <v>13.984261956000001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35">
      <c r="A42" s="58" t="s">
        <v>41</v>
      </c>
      <c r="B42" s="43">
        <f>AND!B42*$A$5</f>
        <v>74.609639999999999</v>
      </c>
      <c r="C42" s="49">
        <f>AND!C42*$A$5</f>
        <v>4.6698120000000003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35">
      <c r="A43" s="58" t="s">
        <v>42</v>
      </c>
      <c r="B43" s="43">
        <f>AND!B43*$A$5</f>
        <v>0</v>
      </c>
      <c r="C43" s="49">
        <f>AND!C43*$A$5</f>
        <v>422.76994275600003</v>
      </c>
      <c r="D43" s="51"/>
      <c r="E43" s="43">
        <f>AND!E43*$A$5</f>
        <v>1407.2886000000001</v>
      </c>
      <c r="F43" s="54">
        <f>AND!F43*$A$5</f>
        <v>0</v>
      </c>
    </row>
    <row r="44" spans="1:6" s="25" customFormat="1" ht="23.25" customHeight="1" x14ac:dyDescent="0.35">
      <c r="A44" s="58" t="s">
        <v>43</v>
      </c>
      <c r="B44" s="43">
        <f>AND!B44*$A$5</f>
        <v>60.3855</v>
      </c>
      <c r="C44" s="49">
        <f>AND!C44*$A$5</f>
        <v>27.299613600000004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0.67281359239688154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122.81920552104363</v>
      </c>
      <c r="C46" s="49">
        <f>AND!C46*$A$5</f>
        <v>674.95140000000004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318.86212374559011</v>
      </c>
      <c r="C48" s="88">
        <f>SUM(C38:C47)</f>
        <v>1320.7773698080205</v>
      </c>
      <c r="D48" s="30"/>
      <c r="E48" s="90">
        <f>SUM(E38:E47)</f>
        <v>1407.2886000000001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5866.2461010260022</v>
      </c>
      <c r="C49" s="88">
        <f>C48+C35</f>
        <v>7320.0552348278579</v>
      </c>
      <c r="D49" s="30"/>
      <c r="E49" s="90">
        <f>E35+E48</f>
        <v>7959.4886410822101</v>
      </c>
      <c r="F49" s="31">
        <f>F35+F48</f>
        <v>6535.2396986906288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4" spans="1:6" x14ac:dyDescent="0.35">
      <c r="D54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3"/>
  <sheetViews>
    <sheetView showGridLines="0" topLeftCell="A43" zoomScaleNormal="100" workbookViewId="0">
      <selection activeCell="B9" sqref="B9"/>
    </sheetView>
  </sheetViews>
  <sheetFormatPr defaultColWidth="9.5" defaultRowHeight="15.5" x14ac:dyDescent="0.35"/>
  <cols>
    <col min="1" max="1" width="76.25" style="8" customWidth="1"/>
    <col min="2" max="2" width="11.5" style="8" bestFit="1" customWidth="1"/>
    <col min="3" max="3" width="12.83203125" style="8" bestFit="1" customWidth="1"/>
    <col min="4" max="4" width="11.83203125" style="8" customWidth="1"/>
    <col min="5" max="6" width="10.5" style="8" customWidth="1"/>
    <col min="7" max="7" width="4.5" style="8" customWidth="1"/>
    <col min="8" max="16384" width="9.5" style="8"/>
  </cols>
  <sheetData>
    <row r="1" spans="1:6" ht="19" customHeight="1" x14ac:dyDescent="0.35">
      <c r="A1" s="4"/>
      <c r="B1" s="5"/>
      <c r="C1" s="6"/>
      <c r="D1" s="5"/>
      <c r="E1" s="7"/>
      <c r="F1" s="7"/>
    </row>
    <row r="2" spans="1:6" ht="17.25" customHeight="1" x14ac:dyDescent="0.35">
      <c r="A2" s="9" t="s">
        <v>63</v>
      </c>
      <c r="B2" s="10"/>
      <c r="C2" s="11"/>
      <c r="D2" s="10"/>
      <c r="E2" s="12"/>
      <c r="F2" s="13"/>
    </row>
    <row r="3" spans="1:6" ht="15" customHeight="1" x14ac:dyDescent="0.35">
      <c r="A3" s="9" t="s">
        <v>8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11</v>
      </c>
      <c r="B4" s="10" t="s">
        <v>12</v>
      </c>
      <c r="C4" s="11" t="s">
        <v>14</v>
      </c>
      <c r="D4" s="16" t="s">
        <v>13</v>
      </c>
      <c r="E4" s="10" t="s">
        <v>14</v>
      </c>
      <c r="F4" s="10" t="s">
        <v>64</v>
      </c>
    </row>
    <row r="5" spans="1:6" x14ac:dyDescent="0.35">
      <c r="A5" s="9"/>
      <c r="B5" s="10"/>
      <c r="C5" s="11"/>
      <c r="D5" s="10"/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1">
        <f>'[5]Flat A'!$F$9</f>
        <v>53175.289630876636</v>
      </c>
      <c r="C9" s="47">
        <f>#REF!</f>
        <v>75995.227706265068</v>
      </c>
      <c r="D9" s="51">
        <f>(C9-B9)/B9</f>
        <v>0.42914553420951868</v>
      </c>
      <c r="E9" s="41">
        <f>[6]AND!$D$8</f>
        <v>55211.395080622184</v>
      </c>
      <c r="F9" s="41">
        <f>[6]AND!$E$8</f>
        <v>109759.08047242957</v>
      </c>
    </row>
    <row r="10" spans="1:6" ht="12.75" customHeight="1" thickBot="1" x14ac:dyDescent="0.4">
      <c r="A10" s="39"/>
      <c r="B10" s="42"/>
      <c r="C10" s="48"/>
      <c r="D10" s="52"/>
      <c r="E10" s="55"/>
      <c r="F10" s="55"/>
    </row>
    <row r="11" spans="1:6" ht="8.25" customHeight="1" x14ac:dyDescent="0.35">
      <c r="A11" s="56"/>
      <c r="B11" s="60"/>
      <c r="C11" s="63"/>
      <c r="D11" s="68"/>
      <c r="E11" s="72"/>
      <c r="F11" s="72"/>
    </row>
    <row r="12" spans="1:6" ht="20.149999999999999" customHeight="1" x14ac:dyDescent="0.35">
      <c r="A12" s="57" t="s">
        <v>18</v>
      </c>
      <c r="B12" s="61"/>
      <c r="C12" s="64"/>
      <c r="D12" s="69"/>
      <c r="E12" s="73"/>
      <c r="F12" s="73"/>
    </row>
    <row r="13" spans="1:6" ht="20.149999999999999" customHeight="1" x14ac:dyDescent="0.35">
      <c r="A13" s="58" t="s">
        <v>19</v>
      </c>
      <c r="B13" s="41">
        <f>'[5]Flat A'!$F$13</f>
        <v>26655.601958043811</v>
      </c>
      <c r="C13" s="47">
        <f>#REF!</f>
        <v>23351.155580879018</v>
      </c>
      <c r="D13" s="51">
        <f>(C13-B13)/B13</f>
        <v>-0.12396817683449901</v>
      </c>
      <c r="E13" s="41">
        <f>[6]AND!$D$12</f>
        <v>28835</v>
      </c>
      <c r="F13" s="41">
        <f>[6]AND!$E$12</f>
        <v>31904</v>
      </c>
    </row>
    <row r="14" spans="1:6" ht="20.149999999999999" customHeight="1" x14ac:dyDescent="0.35">
      <c r="A14" s="58" t="s">
        <v>20</v>
      </c>
      <c r="B14" s="41">
        <f>'[5]Flat A'!$F$14</f>
        <v>0</v>
      </c>
      <c r="C14" s="47">
        <f>#REF!</f>
        <v>0</v>
      </c>
      <c r="D14" s="51"/>
      <c r="E14" s="41">
        <f>[6]AND!$D$13</f>
        <v>0</v>
      </c>
      <c r="F14" s="41">
        <f>[6]AND!$E$13</f>
        <v>0</v>
      </c>
    </row>
    <row r="15" spans="1:6" ht="20.149999999999999" customHeight="1" x14ac:dyDescent="0.35">
      <c r="A15" s="58" t="s">
        <v>21</v>
      </c>
      <c r="B15" s="41">
        <f>'[5]Flat A'!$F$15</f>
        <v>11047.51704767843</v>
      </c>
      <c r="C15" s="47">
        <f>#REF!</f>
        <v>12965.089900000003</v>
      </c>
      <c r="D15" s="51">
        <f t="shared" ref="D15:D18" si="0">(C15-B15)/B15</f>
        <v>0.17357500731121656</v>
      </c>
      <c r="E15" s="41">
        <f>[6]AND!$D$14</f>
        <v>12577.843200000001</v>
      </c>
      <c r="F15" s="41">
        <f>[6]AND!$E$14</f>
        <v>17000</v>
      </c>
    </row>
    <row r="16" spans="1:6" ht="20.149999999999999" customHeight="1" x14ac:dyDescent="0.35">
      <c r="A16" s="58" t="s">
        <v>22</v>
      </c>
      <c r="B16" s="41">
        <f>'[5]Flat A'!$F$16</f>
        <v>141574.04575363334</v>
      </c>
      <c r="C16" s="47">
        <f>#REF!</f>
        <v>145832.28117507009</v>
      </c>
      <c r="D16" s="51">
        <f t="shared" si="0"/>
        <v>3.0077797090343226E-2</v>
      </c>
      <c r="E16" s="41">
        <f>[6]AND!$D$15</f>
        <v>155403.07815708042</v>
      </c>
      <c r="F16" s="41">
        <f>[6]AND!$E$15</f>
        <v>169647.78519427343</v>
      </c>
    </row>
    <row r="17" spans="1:6" ht="20.149999999999999" customHeight="1" x14ac:dyDescent="0.35">
      <c r="A17" s="58" t="s">
        <v>23</v>
      </c>
      <c r="B17" s="41">
        <f>'[5]Flat A'!$F$17</f>
        <v>78569.783920135073</v>
      </c>
      <c r="C17" s="47">
        <f>#REF!</f>
        <v>96557.121608168265</v>
      </c>
      <c r="D17" s="51">
        <f t="shared" si="0"/>
        <v>0.22893454443399047</v>
      </c>
      <c r="E17" s="41">
        <f>[6]AND!$D$16</f>
        <v>75171</v>
      </c>
      <c r="F17" s="41">
        <f>[6]AND!$E$16</f>
        <v>78326</v>
      </c>
    </row>
    <row r="18" spans="1:6" ht="20.149999999999999" customHeight="1" x14ac:dyDescent="0.35">
      <c r="A18" s="58" t="s">
        <v>24</v>
      </c>
      <c r="B18" s="41">
        <f>'[5]Flat A'!$F$18</f>
        <v>11614.497891936982</v>
      </c>
      <c r="C18" s="47">
        <f>#REF!</f>
        <v>14109.819081851412</v>
      </c>
      <c r="D18" s="51">
        <f t="shared" si="0"/>
        <v>0.21484537800353229</v>
      </c>
      <c r="E18" s="41">
        <f>[6]AND!$D$17</f>
        <v>10352</v>
      </c>
      <c r="F18" s="41">
        <f>[6]AND!$E$17</f>
        <v>13133</v>
      </c>
    </row>
    <row r="19" spans="1:6" ht="11.25" customHeight="1" x14ac:dyDescent="0.35">
      <c r="A19" s="58"/>
      <c r="B19" s="41"/>
      <c r="C19" s="65"/>
      <c r="D19" s="70"/>
      <c r="E19" s="41"/>
      <c r="F19" s="41"/>
    </row>
    <row r="20" spans="1:6" ht="20.149999999999999" customHeight="1" thickBot="1" x14ac:dyDescent="0.4">
      <c r="A20" s="59" t="s">
        <v>25</v>
      </c>
      <c r="B20" s="42">
        <f>SUM(B13:B19)</f>
        <v>269461.44657142763</v>
      </c>
      <c r="C20" s="66">
        <f>SUM(C13:C19)</f>
        <v>292815.46734596882</v>
      </c>
      <c r="D20" s="53">
        <f>(C20-B20)/B20</f>
        <v>8.6669247388422271E-2</v>
      </c>
      <c r="E20" s="42">
        <f>SUM(E13:E19)</f>
        <v>282338.92135708046</v>
      </c>
      <c r="F20" s="42">
        <f>SUM(F13:F18)</f>
        <v>310010.78519427346</v>
      </c>
    </row>
    <row r="21" spans="1:6" ht="11.25" customHeight="1" x14ac:dyDescent="0.35">
      <c r="A21" s="56"/>
      <c r="B21" s="60"/>
      <c r="C21" s="63"/>
      <c r="D21" s="68"/>
      <c r="E21" s="72"/>
      <c r="F21" s="75"/>
    </row>
    <row r="22" spans="1:6" ht="20.149999999999999" customHeight="1" x14ac:dyDescent="0.35">
      <c r="A22" s="57" t="s">
        <v>26</v>
      </c>
      <c r="B22" s="61"/>
      <c r="C22" s="64"/>
      <c r="D22" s="69"/>
      <c r="E22" s="73"/>
      <c r="F22" s="41"/>
    </row>
    <row r="23" spans="1:6" ht="20.149999999999999" customHeight="1" x14ac:dyDescent="0.35">
      <c r="A23" s="58" t="s">
        <v>27</v>
      </c>
      <c r="B23" s="41">
        <f>'[5]Flat A'!$F$23</f>
        <v>25801.360777193237</v>
      </c>
      <c r="C23" s="47">
        <f>#REF!</f>
        <v>27803.965785196873</v>
      </c>
      <c r="D23" s="51">
        <f>(C23-B23)/B23</f>
        <v>7.7616255409823656E-2</v>
      </c>
      <c r="E23" s="41">
        <f>[6]AND!$D$22</f>
        <v>23583</v>
      </c>
      <c r="F23" s="41">
        <f>[6]AND!$E$22</f>
        <v>23270</v>
      </c>
    </row>
    <row r="24" spans="1:6" ht="19.5" customHeight="1" x14ac:dyDescent="0.35">
      <c r="A24" s="58" t="s">
        <v>28</v>
      </c>
      <c r="B24" s="41">
        <f>'[5]Flat A'!$F$24</f>
        <v>186030.85072966723</v>
      </c>
      <c r="C24" s="47">
        <f>#REF!</f>
        <v>216174.56441103888</v>
      </c>
      <c r="D24" s="51">
        <f t="shared" ref="D24:D28" si="1">(C24-B24)/B24</f>
        <v>0.16203610080338404</v>
      </c>
      <c r="E24" s="41">
        <f>[6]AND!$D$23</f>
        <v>267436.88483242743</v>
      </c>
      <c r="F24" s="41">
        <f>[6]AND!$E$23</f>
        <v>137034.67976489483</v>
      </c>
    </row>
    <row r="25" spans="1:6" ht="20.149999999999999" customHeight="1" x14ac:dyDescent="0.35">
      <c r="A25" s="58" t="s">
        <v>29</v>
      </c>
      <c r="B25" s="41">
        <f>'[5]Flat A'!$F$25</f>
        <v>17812.259448866287</v>
      </c>
      <c r="C25" s="47">
        <f>#REF!</f>
        <v>21797.473920279677</v>
      </c>
      <c r="D25" s="51">
        <f t="shared" si="1"/>
        <v>0.22373436019466023</v>
      </c>
      <c r="E25" s="41">
        <f>[6]AND!$D$24</f>
        <v>32133</v>
      </c>
      <c r="F25" s="41">
        <f>[6]AND!$E$24</f>
        <v>32760</v>
      </c>
    </row>
    <row r="26" spans="1:6" ht="20.149999999999999" customHeight="1" x14ac:dyDescent="0.35">
      <c r="A26" s="58" t="s">
        <v>30</v>
      </c>
      <c r="B26" s="41">
        <f>'[5]Flat A'!$F$26</f>
        <v>48851.660522161321</v>
      </c>
      <c r="C26" s="47">
        <f>#REF!</f>
        <v>61127.11</v>
      </c>
      <c r="D26" s="51">
        <f t="shared" si="1"/>
        <v>0.2512800864214223</v>
      </c>
      <c r="E26" s="41">
        <f>[6]AND!$D$25</f>
        <v>52257.733715492985</v>
      </c>
      <c r="F26" s="41">
        <f>[6]AND!$E$25</f>
        <v>63938.028399999981</v>
      </c>
    </row>
    <row r="27" spans="1:6" ht="18.75" customHeight="1" x14ac:dyDescent="0.35">
      <c r="A27" s="74" t="s">
        <v>31</v>
      </c>
      <c r="B27" s="41">
        <f>'[5]Flat A'!$F$27</f>
        <v>86358.109235249984</v>
      </c>
      <c r="C27" s="47">
        <f>#REF!</f>
        <v>67967.890570971678</v>
      </c>
      <c r="D27" s="51">
        <f t="shared" si="1"/>
        <v>-0.21295300264369052</v>
      </c>
      <c r="E27" s="41">
        <f>[6]AND!$D$26</f>
        <v>85498.583738677655</v>
      </c>
      <c r="F27" s="41">
        <f>[6]AND!$E$26</f>
        <v>86950</v>
      </c>
    </row>
    <row r="28" spans="1:6" ht="20.149999999999999" customHeight="1" x14ac:dyDescent="0.35">
      <c r="A28" s="58" t="s">
        <v>32</v>
      </c>
      <c r="B28" s="41">
        <f>'[5]Flat A'!$F$28</f>
        <v>325892.31621055998</v>
      </c>
      <c r="C28" s="47">
        <f>#REF!</f>
        <v>334378.65267135995</v>
      </c>
      <c r="D28" s="51">
        <f t="shared" si="1"/>
        <v>2.6040308527301766E-2</v>
      </c>
      <c r="E28" s="41">
        <f>[6]AND!$D$27</f>
        <v>399830.8592538861</v>
      </c>
      <c r="F28" s="41">
        <f>[6]AND!$E$27</f>
        <v>431975</v>
      </c>
    </row>
    <row r="29" spans="1:6" ht="10.5" customHeight="1" x14ac:dyDescent="0.35">
      <c r="A29" s="58"/>
      <c r="B29" s="41"/>
      <c r="C29" s="47"/>
      <c r="D29" s="51"/>
      <c r="E29" s="41"/>
      <c r="F29" s="41"/>
    </row>
    <row r="30" spans="1:6" ht="20.149999999999999" customHeight="1" thickBot="1" x14ac:dyDescent="0.4">
      <c r="A30" s="59" t="s">
        <v>25</v>
      </c>
      <c r="B30" s="42">
        <f>SUM(B23:B29)</f>
        <v>690746.55692369805</v>
      </c>
      <c r="C30" s="66">
        <f>SUM(C23:C29)</f>
        <v>729249.65735884698</v>
      </c>
      <c r="D30" s="53">
        <f>(C30-B30)/B30</f>
        <v>5.5741284627788733E-2</v>
      </c>
      <c r="E30" s="42">
        <f>SUM(E23:E28)</f>
        <v>860740.0615404842</v>
      </c>
      <c r="F30" s="42">
        <f>SUM(F23:F28)</f>
        <v>775927.70816489484</v>
      </c>
    </row>
    <row r="31" spans="1:6" ht="12" customHeight="1" x14ac:dyDescent="0.35">
      <c r="A31" s="56"/>
      <c r="B31" s="60"/>
      <c r="C31" s="78"/>
      <c r="D31" s="81"/>
      <c r="E31" s="7"/>
      <c r="F31" s="22"/>
    </row>
    <row r="32" spans="1:6" ht="20.149999999999999" customHeight="1" x14ac:dyDescent="0.35">
      <c r="A32" s="57" t="s">
        <v>33</v>
      </c>
      <c r="B32" s="61"/>
      <c r="C32" s="79"/>
      <c r="D32" s="82"/>
      <c r="E32" s="13"/>
      <c r="F32" s="22"/>
    </row>
    <row r="33" spans="1:6" ht="20.149999999999999" customHeight="1" x14ac:dyDescent="0.35">
      <c r="A33" s="58" t="s">
        <v>34</v>
      </c>
      <c r="B33" s="41">
        <f>'[5]Flat A'!$F$33</f>
        <v>13910.036</v>
      </c>
      <c r="C33" s="47">
        <f>#REF!</f>
        <v>12917.03</v>
      </c>
      <c r="D33" s="51">
        <f>(C33-B33)/B33</f>
        <v>-7.1387737601829315E-2</v>
      </c>
      <c r="E33" s="41">
        <f>[6]AND!$D$32</f>
        <v>15080</v>
      </c>
      <c r="F33" s="22">
        <f>[6]AND!$E$32</f>
        <v>14532</v>
      </c>
    </row>
    <row r="34" spans="1:6" ht="10.5" customHeight="1" thickBot="1" x14ac:dyDescent="0.4">
      <c r="A34" s="76"/>
      <c r="B34" s="77"/>
      <c r="C34" s="80"/>
      <c r="D34" s="83"/>
      <c r="E34" s="85"/>
      <c r="F34" s="22"/>
    </row>
    <row r="35" spans="1:6" s="25" customFormat="1" ht="19.5" customHeight="1" thickBot="1" x14ac:dyDescent="0.3">
      <c r="A35" s="23" t="s">
        <v>35</v>
      </c>
      <c r="B35" s="86">
        <f>B33+B30+B20+B9</f>
        <v>1027293.3291260023</v>
      </c>
      <c r="C35" s="87">
        <f>C33+C30+C20+C9</f>
        <v>1110977.3824110809</v>
      </c>
      <c r="D35" s="30">
        <f>(C35-B35)/B35</f>
        <v>8.1460719068695883E-2</v>
      </c>
      <c r="E35" s="89">
        <f>E33+E30+E20+E9</f>
        <v>1213370.3779781871</v>
      </c>
      <c r="F35" s="24">
        <f>F33+F30+F20+F9</f>
        <v>1210229.5738315978</v>
      </c>
    </row>
    <row r="36" spans="1:6" s="25" customFormat="1" ht="23.25" customHeight="1" x14ac:dyDescent="0.25">
      <c r="A36" s="91" t="s">
        <v>36</v>
      </c>
      <c r="B36" s="60"/>
      <c r="C36" s="95"/>
      <c r="D36" s="97"/>
      <c r="E36" s="99"/>
      <c r="F36" s="22"/>
    </row>
    <row r="37" spans="1:6" s="25" customFormat="1" ht="16.5" customHeight="1" x14ac:dyDescent="0.25">
      <c r="A37" s="92"/>
      <c r="B37" s="61"/>
      <c r="C37" s="96"/>
      <c r="D37" s="98"/>
      <c r="E37" s="100"/>
      <c r="F37" s="22"/>
    </row>
    <row r="38" spans="1:6" s="25" customFormat="1" ht="23.25" customHeight="1" x14ac:dyDescent="0.25">
      <c r="A38" s="93" t="s">
        <v>37</v>
      </c>
      <c r="B38" s="41">
        <f>'[5]Flat A'!$F$38</f>
        <v>206.57207798025138</v>
      </c>
      <c r="C38" s="47">
        <f>#REF!</f>
        <v>0</v>
      </c>
      <c r="D38" s="51"/>
      <c r="E38" s="41">
        <v>0</v>
      </c>
      <c r="F38" s="22">
        <v>0</v>
      </c>
    </row>
    <row r="39" spans="1:6" s="25" customFormat="1" ht="23.25" customHeight="1" x14ac:dyDescent="0.25">
      <c r="A39" s="93" t="s">
        <v>38</v>
      </c>
      <c r="B39" s="41">
        <f>'[5]Flat A'!$F$40</f>
        <v>0</v>
      </c>
      <c r="C39" s="47">
        <f>#REF!</f>
        <v>0</v>
      </c>
      <c r="D39" s="51"/>
      <c r="E39" s="41">
        <v>0</v>
      </c>
      <c r="F39" s="22">
        <v>0</v>
      </c>
    </row>
    <row r="40" spans="1:6" ht="20.149999999999999" customHeight="1" x14ac:dyDescent="0.35">
      <c r="A40" s="58" t="s">
        <v>39</v>
      </c>
      <c r="B40" s="61">
        <f>'[5]Flat A'!$F$41</f>
        <v>8279.5723720582737</v>
      </c>
      <c r="C40" s="47">
        <f>#REF!</f>
        <v>32672.134426596938</v>
      </c>
      <c r="D40" s="51"/>
      <c r="E40" s="41">
        <v>0</v>
      </c>
      <c r="F40" s="22">
        <v>0</v>
      </c>
    </row>
    <row r="41" spans="1:6" ht="20.149999999999999" customHeight="1" x14ac:dyDescent="0.35">
      <c r="A41" s="58" t="s">
        <v>40</v>
      </c>
      <c r="B41" s="61">
        <f>'[5]Flat A'!$F$42</f>
        <v>2818.9996656182293</v>
      </c>
      <c r="C41" s="47">
        <f>#REF!</f>
        <v>2589.67814</v>
      </c>
      <c r="D41" s="51"/>
      <c r="E41" s="41">
        <v>0</v>
      </c>
      <c r="F41" s="22">
        <v>0</v>
      </c>
    </row>
    <row r="42" spans="1:6" ht="20.149999999999999" customHeight="1" x14ac:dyDescent="0.35">
      <c r="A42" s="58" t="s">
        <v>41</v>
      </c>
      <c r="B42" s="61">
        <f>'[5]Flat A'!$F$43</f>
        <v>13816.6</v>
      </c>
      <c r="C42" s="47">
        <f>#REF!</f>
        <v>864.78</v>
      </c>
      <c r="D42" s="51"/>
      <c r="E42" s="41">
        <f>0</f>
        <v>0</v>
      </c>
      <c r="F42" s="22">
        <v>0</v>
      </c>
    </row>
    <row r="43" spans="1:6" ht="20.149999999999999" customHeight="1" x14ac:dyDescent="0.35">
      <c r="A43" s="58" t="s">
        <v>42</v>
      </c>
      <c r="B43" s="61">
        <v>0</v>
      </c>
      <c r="C43" s="47">
        <f>#REF!</f>
        <v>78290.73014</v>
      </c>
      <c r="D43" s="51"/>
      <c r="E43" s="41">
        <f>[6]AND!$D$37</f>
        <v>260609</v>
      </c>
      <c r="F43" s="22">
        <v>0</v>
      </c>
    </row>
    <row r="44" spans="1:6" ht="20.149999999999999" customHeight="1" x14ac:dyDescent="0.35">
      <c r="A44" s="58" t="s">
        <v>43</v>
      </c>
      <c r="B44" s="61">
        <f>'[5]Flat A'!$F$45</f>
        <v>11182.5</v>
      </c>
      <c r="C44" s="47">
        <f>#REF!</f>
        <v>5055.4840000000004</v>
      </c>
      <c r="D44" s="51"/>
      <c r="E44" s="41">
        <v>0</v>
      </c>
      <c r="F44" s="22">
        <v>0</v>
      </c>
    </row>
    <row r="45" spans="1:6" ht="20.149999999999999" customHeight="1" x14ac:dyDescent="0.35">
      <c r="A45" s="58" t="s">
        <v>44</v>
      </c>
      <c r="B45" s="61">
        <f>'[5]Flat A'!$F$46</f>
        <v>0</v>
      </c>
      <c r="C45" s="47">
        <f>#REF!</f>
        <v>124.59510970312621</v>
      </c>
      <c r="D45" s="51"/>
      <c r="E45" s="41">
        <v>0</v>
      </c>
      <c r="F45" s="22">
        <v>0</v>
      </c>
    </row>
    <row r="46" spans="1:6" ht="20.149999999999999" customHeight="1" x14ac:dyDescent="0.35">
      <c r="A46" s="58" t="s">
        <v>45</v>
      </c>
      <c r="B46" s="61">
        <f>'[5]Flat A'!$F$47</f>
        <v>22744.297318711782</v>
      </c>
      <c r="C46" s="47">
        <f>#REF!</f>
        <v>124991</v>
      </c>
      <c r="D46" s="51"/>
      <c r="E46" s="41">
        <v>0</v>
      </c>
      <c r="F46" s="22">
        <v>0</v>
      </c>
    </row>
    <row r="47" spans="1:6" ht="20.149999999999999" customHeight="1" thickBot="1" x14ac:dyDescent="0.4">
      <c r="A47" s="94"/>
      <c r="B47" s="77"/>
      <c r="C47" s="66"/>
      <c r="D47" s="53"/>
      <c r="E47" s="42"/>
      <c r="F47" s="22"/>
    </row>
    <row r="48" spans="1:6" s="25" customFormat="1" ht="20.149999999999999" customHeight="1" thickBot="1" x14ac:dyDescent="0.3">
      <c r="A48" s="23" t="s">
        <v>46</v>
      </c>
      <c r="B48" s="89">
        <f>SUM(B38:B47)</f>
        <v>59048.541434368541</v>
      </c>
      <c r="C48" s="87">
        <f>SUM(C38:C47)</f>
        <v>244588.40181630006</v>
      </c>
      <c r="D48" s="30"/>
      <c r="E48" s="89">
        <f>SUM(E38:E47)</f>
        <v>260609</v>
      </c>
      <c r="F48" s="89">
        <f>SUM(F38:F47)</f>
        <v>0</v>
      </c>
    </row>
    <row r="49" spans="1:6" s="25" customFormat="1" ht="16" thickBot="1" x14ac:dyDescent="0.3">
      <c r="A49" s="23" t="s">
        <v>47</v>
      </c>
      <c r="B49" s="89">
        <f>B48+B35</f>
        <v>1086341.8705603709</v>
      </c>
      <c r="C49" s="105">
        <f>C48+C35</f>
        <v>1355565.784227381</v>
      </c>
      <c r="D49" s="30"/>
      <c r="E49" s="89">
        <f>E48+E35</f>
        <v>1473979.3779781871</v>
      </c>
      <c r="F49" s="24">
        <f>F48+F35</f>
        <v>1210229.5738315978</v>
      </c>
    </row>
    <row r="51" spans="1:6" x14ac:dyDescent="0.35">
      <c r="A51" s="26"/>
      <c r="B51" s="26"/>
      <c r="C51" s="26"/>
      <c r="D51" s="26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4"/>
  <sheetViews>
    <sheetView showGridLines="0" topLeftCell="A38" zoomScale="80" zoomScaleNormal="80" workbookViewId="0">
      <selection activeCell="D54" sqref="D54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4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48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4.5999999999999999E-3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244.60633230203251</v>
      </c>
      <c r="C9" s="49">
        <f>AND!C9*$A$5</f>
        <v>349.57804744881929</v>
      </c>
      <c r="D9" s="51">
        <f>(C9-B9)/B9</f>
        <v>0.42914553420951862</v>
      </c>
      <c r="E9" s="43">
        <f>AND!E9*$A$5</f>
        <v>253.97241737086205</v>
      </c>
      <c r="F9" s="43">
        <f>AND!F9*$A$5</f>
        <v>504.89177017317604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122.61576900700153</v>
      </c>
      <c r="C13" s="49">
        <f>AND!C13*$A$5</f>
        <v>107.41531567204348</v>
      </c>
      <c r="D13" s="51"/>
      <c r="E13" s="43">
        <f>AND!E13*$A$5</f>
        <v>132.64099999999999</v>
      </c>
      <c r="F13" s="43">
        <f>AND!F13*$A$5</f>
        <v>146.75839999999999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50.818578419320772</v>
      </c>
      <c r="C15" s="49">
        <f>AND!C15*$A$5</f>
        <v>59.639413540000014</v>
      </c>
      <c r="D15" s="51"/>
      <c r="E15" s="43">
        <f>AND!E15*$A$5</f>
        <v>57.858078720000002</v>
      </c>
      <c r="F15" s="43">
        <f>AND!F15*$A$5</f>
        <v>78.2</v>
      </c>
    </row>
    <row r="16" spans="1:6" ht="20.149999999999999" customHeight="1" x14ac:dyDescent="0.35">
      <c r="A16" s="58" t="s">
        <v>22</v>
      </c>
      <c r="B16" s="43">
        <f>AND!B16*$A$5</f>
        <v>651.24061046671341</v>
      </c>
      <c r="C16" s="49">
        <f>AND!C16*$A$5</f>
        <v>670.82849340532243</v>
      </c>
      <c r="D16" s="51"/>
      <c r="E16" s="43">
        <f>AND!E16*$A$5</f>
        <v>714.85415952256994</v>
      </c>
      <c r="F16" s="43">
        <f>AND!F16*$A$5</f>
        <v>780.3798118936578</v>
      </c>
    </row>
    <row r="17" spans="1:6" ht="20.149999999999999" customHeight="1" x14ac:dyDescent="0.35">
      <c r="A17" s="58" t="s">
        <v>23</v>
      </c>
      <c r="B17" s="43">
        <f>AND!B17*$A$5</f>
        <v>361.42100603262134</v>
      </c>
      <c r="C17" s="49">
        <f>AND!C17*$A$5</f>
        <v>444.16275939757401</v>
      </c>
      <c r="D17" s="51"/>
      <c r="E17" s="43">
        <f>AND!E17*$A$5</f>
        <v>345.78660000000002</v>
      </c>
      <c r="F17" s="43">
        <f>AND!F17*$A$5</f>
        <v>360.2996</v>
      </c>
    </row>
    <row r="18" spans="1:6" ht="20.149999999999999" customHeight="1" x14ac:dyDescent="0.35">
      <c r="A18" s="58" t="s">
        <v>24</v>
      </c>
      <c r="B18" s="43">
        <f>AND!B18*$A$5</f>
        <v>53.426690302910117</v>
      </c>
      <c r="C18" s="49">
        <f>AND!C18*$A$5</f>
        <v>64.905167776516492</v>
      </c>
      <c r="D18" s="51"/>
      <c r="E18" s="43">
        <f>AND!E18*$A$5</f>
        <v>47.619199999999999</v>
      </c>
      <c r="F18" s="43">
        <f>AND!F18*$A$5</f>
        <v>60.411799999999999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1239.522654228567</v>
      </c>
      <c r="C20" s="50">
        <f>SUM(C13:C18)</f>
        <v>1346.9511497914564</v>
      </c>
      <c r="D20" s="53">
        <f>(C20-B20)/B20</f>
        <v>8.666924738842216E-2</v>
      </c>
      <c r="E20" s="44">
        <f>AND!E20*$A$5</f>
        <v>1298.7590382425701</v>
      </c>
      <c r="F20" s="44">
        <f>AND!F20*$A$5</f>
        <v>1426.0496118936578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118.68625957508888</v>
      </c>
      <c r="C23" s="49">
        <f>AND!C23*$A$5</f>
        <v>127.89824261190562</v>
      </c>
      <c r="D23" s="51"/>
      <c r="E23" s="43">
        <f>AND!E23*$A$5</f>
        <v>108.48179999999999</v>
      </c>
      <c r="F23" s="43">
        <f>AND!F23*$A$5</f>
        <v>107.042</v>
      </c>
    </row>
    <row r="24" spans="1:6" ht="19.5" customHeight="1" x14ac:dyDescent="0.35">
      <c r="A24" s="58" t="s">
        <v>28</v>
      </c>
      <c r="B24" s="43">
        <f>AND!B24*$A$5</f>
        <v>855.74191335646924</v>
      </c>
      <c r="C24" s="49">
        <f>AND!C24*$A$5</f>
        <v>994.40299629077879</v>
      </c>
      <c r="D24" s="51"/>
      <c r="E24" s="43">
        <f>AND!E24*$A$5</f>
        <v>1230.2096702291662</v>
      </c>
      <c r="F24" s="43">
        <f>AND!F24*$A$5</f>
        <v>630.35952691851617</v>
      </c>
    </row>
    <row r="25" spans="1:6" ht="20.149999999999999" customHeight="1" x14ac:dyDescent="0.35">
      <c r="A25" s="58" t="s">
        <v>29</v>
      </c>
      <c r="B25" s="43">
        <f>AND!B25*$A$5</f>
        <v>81.936393464784913</v>
      </c>
      <c r="C25" s="49">
        <f>AND!C25*$A$5</f>
        <v>100.26838003328652</v>
      </c>
      <c r="D25" s="51"/>
      <c r="E25" s="43">
        <f>AND!E25*$A$5</f>
        <v>147.81180000000001</v>
      </c>
      <c r="F25" s="43">
        <f>AND!F25*$A$5</f>
        <v>150.696</v>
      </c>
    </row>
    <row r="26" spans="1:6" ht="20.149999999999999" customHeight="1" x14ac:dyDescent="0.35">
      <c r="A26" s="58" t="s">
        <v>30</v>
      </c>
      <c r="B26" s="43">
        <f>AND!B26*$A$5</f>
        <v>224.71763840194208</v>
      </c>
      <c r="C26" s="49">
        <f>AND!C26*$A$5</f>
        <v>281.18470600000001</v>
      </c>
      <c r="D26" s="51"/>
      <c r="E26" s="43">
        <f>AND!E26*$A$5</f>
        <v>240.38557509126773</v>
      </c>
      <c r="F26" s="43">
        <f>AND!F26*$A$5</f>
        <v>294.1149306399999</v>
      </c>
    </row>
    <row r="27" spans="1:6" ht="18.75" customHeight="1" x14ac:dyDescent="0.35">
      <c r="A27" s="74" t="s">
        <v>31</v>
      </c>
      <c r="B27" s="43">
        <f>AND!B27*$A$5</f>
        <v>397.24730248214991</v>
      </c>
      <c r="C27" s="49">
        <f>AND!C27*$A$5</f>
        <v>312.65229662646971</v>
      </c>
      <c r="D27" s="51"/>
      <c r="E27" s="43">
        <f>AND!E27*$A$5</f>
        <v>393.29348519791722</v>
      </c>
      <c r="F27" s="43">
        <f>AND!F27*$A$5</f>
        <v>399.96999999999997</v>
      </c>
    </row>
    <row r="28" spans="1:6" ht="20.149999999999999" customHeight="1" x14ac:dyDescent="0.35">
      <c r="A28" s="58" t="s">
        <v>32</v>
      </c>
      <c r="B28" s="43">
        <f>AND!B28*$A$5</f>
        <v>1499.1046545685758</v>
      </c>
      <c r="C28" s="49">
        <f>AND!C28*$A$5</f>
        <v>1538.1418022882558</v>
      </c>
      <c r="D28" s="51"/>
      <c r="E28" s="43">
        <f>AND!E28*$A$5</f>
        <v>1839.2219525678761</v>
      </c>
      <c r="F28" s="43">
        <f>AND!F28*$A$5</f>
        <v>1987.085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3177.4341618490112</v>
      </c>
      <c r="C30" s="50">
        <f>SUM(C23:C28)</f>
        <v>3354.5484238506965</v>
      </c>
      <c r="D30" s="53">
        <f>(C30-B30)/B30</f>
        <v>5.5741284627788823E-2</v>
      </c>
      <c r="E30" s="44">
        <f>AND!E30*$A$5</f>
        <v>3959.4042830862272</v>
      </c>
      <c r="F30" s="44">
        <f>AND!F30*$A$5</f>
        <v>3569.2674575585161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63.9861656</v>
      </c>
      <c r="C33" s="49">
        <f>AND!C33*$A$5</f>
        <v>59.418337999999999</v>
      </c>
      <c r="D33" s="51">
        <f>(C33-B33)/B33</f>
        <v>-7.1387737601829371E-2</v>
      </c>
      <c r="E33" s="43">
        <f>AND!E33*$A$5</f>
        <v>69.367999999999995</v>
      </c>
      <c r="F33" s="54">
        <f>AND!F33*$A$5</f>
        <v>66.847200000000001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4725.5493139796099</v>
      </c>
      <c r="C35" s="88">
        <f>C33+C30+C9+C20</f>
        <v>5110.4959590909721</v>
      </c>
      <c r="D35" s="30">
        <f>(C35-B35)/B35</f>
        <v>8.1460719068696008E-2</v>
      </c>
      <c r="E35" s="90">
        <f>AND!E35*$A$5</f>
        <v>5581.5037386996601</v>
      </c>
      <c r="F35" s="84">
        <f>AND!F35*$A$5</f>
        <v>5567.0560396253495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0.95023155870915632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25">
      <c r="A40" s="93" t="s">
        <v>39</v>
      </c>
      <c r="B40" s="43">
        <f>AND!B40*$A$5</f>
        <v>38.08603291146806</v>
      </c>
      <c r="C40" s="49">
        <f>AND!C40*$A$5</f>
        <v>150.29181836234591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25">
      <c r="A41" s="93" t="s">
        <v>40</v>
      </c>
      <c r="B41" s="43">
        <f>AND!B41*$A$5</f>
        <v>12.967398461843855</v>
      </c>
      <c r="C41" s="49">
        <f>AND!C41*$A$5</f>
        <v>11.912519443999999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25">
      <c r="A42" s="93" t="s">
        <v>41</v>
      </c>
      <c r="B42" s="43">
        <f>AND!B42*$A$5</f>
        <v>63.556359999999998</v>
      </c>
      <c r="C42" s="49">
        <f>AND!C42*$A$5</f>
        <v>3.9779879999999999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25">
      <c r="A43" s="93" t="s">
        <v>42</v>
      </c>
      <c r="B43" s="43">
        <f>AND!B43*$A$5</f>
        <v>0</v>
      </c>
      <c r="C43" s="49">
        <f>AND!C43*$A$5</f>
        <v>360.13735864400002</v>
      </c>
      <c r="D43" s="51"/>
      <c r="E43" s="43">
        <f>AND!E43*$A$5</f>
        <v>1198.8014000000001</v>
      </c>
      <c r="F43" s="54">
        <f>AND!F43*$A$5</f>
        <v>0</v>
      </c>
    </row>
    <row r="44" spans="1:6" s="25" customFormat="1" ht="23.25" customHeight="1" x14ac:dyDescent="0.25">
      <c r="A44" s="93" t="s">
        <v>43</v>
      </c>
      <c r="B44" s="43">
        <f>AND!B44*$A$5</f>
        <v>51.439500000000002</v>
      </c>
      <c r="C44" s="49">
        <f>AND!C44*$A$5</f>
        <v>23.255226400000002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0.57313750463438051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104.6237676660742</v>
      </c>
      <c r="C46" s="49">
        <f>AND!C46*$A$5</f>
        <v>574.95860000000005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271.62329059809531</v>
      </c>
      <c r="C48" s="88">
        <f>SUM(C38:C47)</f>
        <v>1125.1066483549803</v>
      </c>
      <c r="D48" s="30"/>
      <c r="E48" s="90">
        <f>SUM(E38:E47)</f>
        <v>1198.8014000000001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4997.172604577705</v>
      </c>
      <c r="C49" s="88">
        <f>C48+C35</f>
        <v>6235.6026074459523</v>
      </c>
      <c r="D49" s="30"/>
      <c r="E49" s="90">
        <f>E35+E48</f>
        <v>6780.3051386996603</v>
      </c>
      <c r="F49" s="31">
        <f>F35+F48</f>
        <v>5567.0560396253495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4" spans="1:6" x14ac:dyDescent="0.35">
      <c r="D54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4"/>
  <sheetViews>
    <sheetView showGridLines="0" topLeftCell="A27" zoomScale="80" zoomScaleNormal="80" workbookViewId="0">
      <selection activeCell="I55" sqref="I55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3.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51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6.3E-3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335.00432467452282</v>
      </c>
      <c r="C9" s="49">
        <f>AND!C9*$A$5</f>
        <v>478.76993454946995</v>
      </c>
      <c r="D9" s="51">
        <f>(C9-B9)/B9</f>
        <v>0.42914553420951868</v>
      </c>
      <c r="E9" s="43">
        <f>AND!E9*$A$5</f>
        <v>347.83178900791978</v>
      </c>
      <c r="F9" s="43">
        <f>AND!F9*$A$5</f>
        <v>691.48220697630632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167.930292335676</v>
      </c>
      <c r="C13" s="49">
        <f>AND!C13*$A$5</f>
        <v>147.11228015953782</v>
      </c>
      <c r="D13" s="51"/>
      <c r="E13" s="43">
        <f>AND!E13*$A$5</f>
        <v>181.66050000000001</v>
      </c>
      <c r="F13" s="43">
        <f>AND!F13*$A$5</f>
        <v>200.99520000000001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69.599357400374103</v>
      </c>
      <c r="C15" s="49">
        <f>AND!C15*$A$5</f>
        <v>81.68006637000002</v>
      </c>
      <c r="D15" s="51"/>
      <c r="E15" s="43">
        <f>AND!E15*$A$5</f>
        <v>79.240412160000005</v>
      </c>
      <c r="F15" s="43">
        <f>AND!F15*$A$5</f>
        <v>107.1</v>
      </c>
    </row>
    <row r="16" spans="1:6" ht="20.149999999999999" customHeight="1" x14ac:dyDescent="0.35">
      <c r="A16" s="58" t="s">
        <v>22</v>
      </c>
      <c r="B16" s="43">
        <f>AND!B16*$A$5</f>
        <v>891.91648824789002</v>
      </c>
      <c r="C16" s="49">
        <f>AND!C16*$A$5</f>
        <v>918.74337140294165</v>
      </c>
      <c r="D16" s="51"/>
      <c r="E16" s="43">
        <f>AND!E16*$A$5</f>
        <v>979.03939238960663</v>
      </c>
      <c r="F16" s="43">
        <f>AND!F16*$A$5</f>
        <v>1068.7810467239226</v>
      </c>
    </row>
    <row r="17" spans="1:6" ht="20.149999999999999" customHeight="1" x14ac:dyDescent="0.35">
      <c r="A17" s="58" t="s">
        <v>23</v>
      </c>
      <c r="B17" s="43">
        <f>AND!B17*$A$5</f>
        <v>494.98963869685099</v>
      </c>
      <c r="C17" s="49">
        <f>AND!C17*$A$5</f>
        <v>608.30986613146013</v>
      </c>
      <c r="D17" s="51"/>
      <c r="E17" s="43">
        <f>AND!E17*$A$5</f>
        <v>473.57729999999998</v>
      </c>
      <c r="F17" s="43">
        <f>AND!F17*$A$5</f>
        <v>493.4538</v>
      </c>
    </row>
    <row r="18" spans="1:6" ht="20.149999999999999" customHeight="1" x14ac:dyDescent="0.35">
      <c r="A18" s="58" t="s">
        <v>24</v>
      </c>
      <c r="B18" s="43">
        <f>AND!B18*$A$5</f>
        <v>73.171336719202984</v>
      </c>
      <c r="C18" s="49">
        <f>AND!C18*$A$5</f>
        <v>88.891860215663897</v>
      </c>
      <c r="D18" s="51"/>
      <c r="E18" s="43">
        <f>AND!E18*$A$5</f>
        <v>65.217600000000004</v>
      </c>
      <c r="F18" s="43">
        <f>AND!F18*$A$5</f>
        <v>82.737899999999996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1697.607113399994</v>
      </c>
      <c r="C20" s="50">
        <f>SUM(C13:C18)</f>
        <v>1844.7374442796033</v>
      </c>
      <c r="D20" s="53">
        <f>(C20-B20)/B20</f>
        <v>8.6669247388422188E-2</v>
      </c>
      <c r="E20" s="44">
        <f>AND!E20*$A$5</f>
        <v>1778.7352045496068</v>
      </c>
      <c r="F20" s="44">
        <f>AND!F20*$A$5</f>
        <v>1953.0679467239229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162.54857289631738</v>
      </c>
      <c r="C23" s="49">
        <f>AND!C23*$A$5</f>
        <v>175.16498444674031</v>
      </c>
      <c r="D23" s="51"/>
      <c r="E23" s="43">
        <f>AND!E23*$A$5</f>
        <v>148.5729</v>
      </c>
      <c r="F23" s="43">
        <f>AND!F23*$A$5</f>
        <v>146.601</v>
      </c>
    </row>
    <row r="24" spans="1:6" ht="19.5" customHeight="1" x14ac:dyDescent="0.35">
      <c r="A24" s="58" t="s">
        <v>28</v>
      </c>
      <c r="B24" s="43">
        <f>AND!B24*$A$5</f>
        <v>1171.9943595969037</v>
      </c>
      <c r="C24" s="49">
        <f>AND!C24*$A$5</f>
        <v>1361.899755789545</v>
      </c>
      <c r="D24" s="51"/>
      <c r="E24" s="43">
        <f>AND!E24*$A$5</f>
        <v>1684.8523744442928</v>
      </c>
      <c r="F24" s="43">
        <f>AND!F24*$A$5</f>
        <v>863.31848251883741</v>
      </c>
    </row>
    <row r="25" spans="1:6" ht="20.149999999999999" customHeight="1" x14ac:dyDescent="0.35">
      <c r="A25" s="58" t="s">
        <v>29</v>
      </c>
      <c r="B25" s="43">
        <f>AND!B25*$A$5</f>
        <v>112.21723452785761</v>
      </c>
      <c r="C25" s="49">
        <f>AND!C25*$A$5</f>
        <v>137.32408569776197</v>
      </c>
      <c r="D25" s="51"/>
      <c r="E25" s="43">
        <f>AND!E25*$A$5</f>
        <v>202.43790000000001</v>
      </c>
      <c r="F25" s="43">
        <f>AND!F25*$A$5</f>
        <v>206.38800000000001</v>
      </c>
    </row>
    <row r="26" spans="1:6" ht="20.149999999999999" customHeight="1" x14ac:dyDescent="0.35">
      <c r="A26" s="58" t="s">
        <v>30</v>
      </c>
      <c r="B26" s="43">
        <f>AND!B26*$A$5</f>
        <v>307.76546128961633</v>
      </c>
      <c r="C26" s="49">
        <f>AND!C26*$A$5</f>
        <v>385.10079300000001</v>
      </c>
      <c r="D26" s="51"/>
      <c r="E26" s="43">
        <f>AND!E26*$A$5</f>
        <v>329.22372240760581</v>
      </c>
      <c r="F26" s="43">
        <f>AND!F26*$A$5</f>
        <v>402.80957891999986</v>
      </c>
    </row>
    <row r="27" spans="1:6" ht="18.75" customHeight="1" x14ac:dyDescent="0.35">
      <c r="A27" s="74" t="s">
        <v>31</v>
      </c>
      <c r="B27" s="43">
        <f>AND!B27*$A$5</f>
        <v>544.05608818207486</v>
      </c>
      <c r="C27" s="49">
        <f>AND!C27*$A$5</f>
        <v>428.19771059712156</v>
      </c>
      <c r="D27" s="51"/>
      <c r="E27" s="43">
        <f>AND!E27*$A$5</f>
        <v>538.64107755366922</v>
      </c>
      <c r="F27" s="43">
        <f>AND!F27*$A$5</f>
        <v>547.78499999999997</v>
      </c>
    </row>
    <row r="28" spans="1:6" ht="20.149999999999999" customHeight="1" x14ac:dyDescent="0.35">
      <c r="A28" s="58" t="s">
        <v>32</v>
      </c>
      <c r="B28" s="43">
        <f>AND!B28*$A$5</f>
        <v>2053.121592126528</v>
      </c>
      <c r="C28" s="49">
        <f>AND!C28*$A$5</f>
        <v>2106.5855118295676</v>
      </c>
      <c r="D28" s="51"/>
      <c r="E28" s="43">
        <f>AND!E28*$A$5</f>
        <v>2518.9344132994825</v>
      </c>
      <c r="F28" s="43">
        <f>AND!F28*$A$5</f>
        <v>2721.4425000000001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4351.7033086192978</v>
      </c>
      <c r="C30" s="50">
        <f>SUM(C23:C28)</f>
        <v>4594.2728413607365</v>
      </c>
      <c r="D30" s="53">
        <f>(C30-B30)/B30</f>
        <v>5.5741284627788844E-2</v>
      </c>
      <c r="E30" s="44">
        <f>AND!E30*$A$5</f>
        <v>5422.6623877050506</v>
      </c>
      <c r="F30" s="44">
        <f>AND!F30*$A$5</f>
        <v>4888.3445614388374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87.633226800000003</v>
      </c>
      <c r="C33" s="49">
        <f>AND!C33*$A$5</f>
        <v>81.377289000000005</v>
      </c>
      <c r="D33" s="51">
        <f>(C33-B33)/B33</f>
        <v>-7.1387737601829329E-2</v>
      </c>
      <c r="E33" s="43">
        <f>AND!E33*$A$5</f>
        <v>95.004000000000005</v>
      </c>
      <c r="F33" s="54">
        <f>AND!F33*$A$5</f>
        <v>91.551600000000008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6471.9479734938141</v>
      </c>
      <c r="C35" s="88">
        <f>C33+C30+C20+C9</f>
        <v>6999.1575091898103</v>
      </c>
      <c r="D35" s="30">
        <f>(C35-B35)/B35</f>
        <v>8.1460719068696036E-2</v>
      </c>
      <c r="E35" s="90">
        <f>AND!E35*$A$5</f>
        <v>7644.2333812625784</v>
      </c>
      <c r="F35" s="84">
        <f>AND!F35*$A$5</f>
        <v>7624.4463151390664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1.3014040912755838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25">
      <c r="A40" s="93" t="s">
        <v>39</v>
      </c>
      <c r="B40" s="43">
        <f>AND!B40*$A$5</f>
        <v>52.161305943967122</v>
      </c>
      <c r="C40" s="49">
        <f>AND!C40*$A$5</f>
        <v>205.83444688756072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25">
      <c r="A41" s="93" t="s">
        <v>40</v>
      </c>
      <c r="B41" s="43">
        <f>AND!B41*$A$5</f>
        <v>17.759697893394844</v>
      </c>
      <c r="C41" s="49">
        <f>AND!C41*$A$5</f>
        <v>16.314972281999999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25">
      <c r="A42" s="93" t="s">
        <v>41</v>
      </c>
      <c r="B42" s="43">
        <f>AND!B42*$A$5</f>
        <v>87.044579999999996</v>
      </c>
      <c r="C42" s="49">
        <f>AND!C42*$A$5</f>
        <v>5.4481139999999995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25">
      <c r="A43" s="93" t="s">
        <v>42</v>
      </c>
      <c r="B43" s="43">
        <f>AND!B43*$A$5</f>
        <v>0</v>
      </c>
      <c r="C43" s="49">
        <f>AND!C43*$A$5</f>
        <v>493.23159988200001</v>
      </c>
      <c r="D43" s="51"/>
      <c r="E43" s="43">
        <f>AND!E43*$A$5</f>
        <v>1641.8367000000001</v>
      </c>
      <c r="F43" s="54">
        <f>AND!F43*$A$5</f>
        <v>0</v>
      </c>
    </row>
    <row r="44" spans="1:6" s="25" customFormat="1" ht="23.25" customHeight="1" x14ac:dyDescent="0.25">
      <c r="A44" s="93" t="s">
        <v>43</v>
      </c>
      <c r="B44" s="43">
        <f>AND!B44*$A$5</f>
        <v>70.449749999999995</v>
      </c>
      <c r="C44" s="49">
        <f>AND!C44*$A$5</f>
        <v>31.849549200000002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0.78494919112969519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143.28907310788424</v>
      </c>
      <c r="C46" s="49">
        <f>AND!C46*$A$5</f>
        <v>787.44330000000002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372.00581103652178</v>
      </c>
      <c r="C48" s="88">
        <f>SUM(C38:C47)</f>
        <v>1540.9069314426904</v>
      </c>
      <c r="D48" s="30"/>
      <c r="E48" s="90">
        <f>SUM(E38:E47)</f>
        <v>1641.8367000000001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6843.9537845303357</v>
      </c>
      <c r="C49" s="88">
        <f>C48+C35</f>
        <v>8540.0644406325009</v>
      </c>
      <c r="D49" s="30"/>
      <c r="E49" s="90">
        <f>E35+E48</f>
        <v>9286.0700812625782</v>
      </c>
      <c r="F49" s="31">
        <f>F35+F48</f>
        <v>7624.4463151390664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8"/>
      <c r="D52" s="101"/>
    </row>
    <row r="53" spans="1:6" x14ac:dyDescent="0.35">
      <c r="A53" s="27"/>
      <c r="B53" s="28"/>
      <c r="C53" s="27"/>
      <c r="D53" s="27"/>
      <c r="E53" s="35"/>
    </row>
    <row r="54" spans="1:6" x14ac:dyDescent="0.35">
      <c r="D54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4"/>
  <sheetViews>
    <sheetView showGridLines="0" topLeftCell="A23" zoomScale="80" zoomScaleNormal="80" workbookViewId="0">
      <selection activeCell="L42" sqref="L42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3.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52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5.3E-3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281.82903504364617</v>
      </c>
      <c r="C9" s="49">
        <f>AND!C9*$A$5</f>
        <v>402.77470684320485</v>
      </c>
      <c r="D9" s="51">
        <f>(C9-B9)/B9</f>
        <v>0.42914553420951862</v>
      </c>
      <c r="E9" s="43">
        <f>AND!E9*$A$5</f>
        <v>292.62039392729758</v>
      </c>
      <c r="F9" s="43">
        <f>AND!F9*$A$5</f>
        <v>581.72312650387676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141.2746903776322</v>
      </c>
      <c r="C13" s="49">
        <f>AND!C13*$A$5</f>
        <v>123.76112457865879</v>
      </c>
      <c r="D13" s="51"/>
      <c r="E13" s="43">
        <f>AND!E13*$A$5</f>
        <v>152.82550000000001</v>
      </c>
      <c r="F13" s="43">
        <f>AND!F13*$A$5</f>
        <v>169.09120000000001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58.551840352695677</v>
      </c>
      <c r="C15" s="49">
        <f>AND!C15*$A$5</f>
        <v>68.714976470000011</v>
      </c>
      <c r="D15" s="51"/>
      <c r="E15" s="43">
        <f>AND!E15*$A$5</f>
        <v>66.662568960000002</v>
      </c>
      <c r="F15" s="43">
        <f>AND!F15*$A$5</f>
        <v>90.1</v>
      </c>
    </row>
    <row r="16" spans="1:6" ht="20.149999999999999" customHeight="1" x14ac:dyDescent="0.35">
      <c r="A16" s="58" t="s">
        <v>22</v>
      </c>
      <c r="B16" s="43">
        <f>AND!B16*$A$5</f>
        <v>750.34244249425672</v>
      </c>
      <c r="C16" s="49">
        <f>AND!C16*$A$5</f>
        <v>772.91109022787145</v>
      </c>
      <c r="D16" s="51"/>
      <c r="E16" s="43">
        <f>AND!E16*$A$5</f>
        <v>823.63631423252627</v>
      </c>
      <c r="F16" s="43">
        <f>AND!F16*$A$5</f>
        <v>899.13326152964919</v>
      </c>
    </row>
    <row r="17" spans="1:6" ht="20.149999999999999" customHeight="1" x14ac:dyDescent="0.35">
      <c r="A17" s="58" t="s">
        <v>23</v>
      </c>
      <c r="B17" s="43">
        <f>AND!B17*$A$5</f>
        <v>416.41985477671591</v>
      </c>
      <c r="C17" s="49">
        <f>AND!C17*$A$5</f>
        <v>511.75274452329182</v>
      </c>
      <c r="D17" s="51"/>
      <c r="E17" s="43">
        <f>AND!E17*$A$5</f>
        <v>398.40629999999999</v>
      </c>
      <c r="F17" s="43">
        <f>AND!F17*$A$5</f>
        <v>415.12779999999998</v>
      </c>
    </row>
    <row r="18" spans="1:6" ht="20.149999999999999" customHeight="1" x14ac:dyDescent="0.35">
      <c r="A18" s="58" t="s">
        <v>24</v>
      </c>
      <c r="B18" s="43">
        <f>AND!B18*$A$5</f>
        <v>61.556838827266006</v>
      </c>
      <c r="C18" s="49">
        <f>AND!C18*$A$5</f>
        <v>74.782041133812484</v>
      </c>
      <c r="D18" s="51"/>
      <c r="E18" s="43">
        <f>AND!E18*$A$5</f>
        <v>54.865600000000001</v>
      </c>
      <c r="F18" s="43">
        <f>AND!F18*$A$5</f>
        <v>69.604900000000001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1428.1456668285664</v>
      </c>
      <c r="C20" s="50">
        <f>SUM(C13:C18)</f>
        <v>1551.9219769336346</v>
      </c>
      <c r="D20" s="53">
        <f>(C20-B20)/B20</f>
        <v>8.6669247388422202E-2</v>
      </c>
      <c r="E20" s="44">
        <f>AND!E20*$A$5</f>
        <v>1496.3962831925264</v>
      </c>
      <c r="F20" s="44">
        <f>AND!F20*$A$5</f>
        <v>1643.0571615296494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136.74721211912416</v>
      </c>
      <c r="C23" s="49">
        <f>AND!C23*$A$5</f>
        <v>147.36101866154343</v>
      </c>
      <c r="D23" s="51"/>
      <c r="E23" s="43">
        <f>AND!E23*$A$5</f>
        <v>124.98990000000001</v>
      </c>
      <c r="F23" s="43">
        <f>AND!F23*$A$5</f>
        <v>123.331</v>
      </c>
    </row>
    <row r="24" spans="1:6" ht="19.5" customHeight="1" x14ac:dyDescent="0.35">
      <c r="A24" s="58" t="s">
        <v>28</v>
      </c>
      <c r="B24" s="43">
        <f>AND!B24*$A$5</f>
        <v>985.96350886723633</v>
      </c>
      <c r="C24" s="49">
        <f>AND!C24*$A$5</f>
        <v>1145.725191378506</v>
      </c>
      <c r="D24" s="51"/>
      <c r="E24" s="43">
        <f>AND!E24*$A$5</f>
        <v>1417.4154896118655</v>
      </c>
      <c r="F24" s="43">
        <f>AND!F24*$A$5</f>
        <v>726.28380275394261</v>
      </c>
    </row>
    <row r="25" spans="1:6" ht="20.149999999999999" customHeight="1" x14ac:dyDescent="0.35">
      <c r="A25" s="58" t="s">
        <v>29</v>
      </c>
      <c r="B25" s="43">
        <f>AND!B25*$A$5</f>
        <v>94.404975078991328</v>
      </c>
      <c r="C25" s="49">
        <f>AND!C25*$A$5</f>
        <v>115.52661177748229</v>
      </c>
      <c r="D25" s="51"/>
      <c r="E25" s="43">
        <f>AND!E25*$A$5</f>
        <v>170.3049</v>
      </c>
      <c r="F25" s="43">
        <f>AND!F25*$A$5</f>
        <v>173.62800000000001</v>
      </c>
    </row>
    <row r="26" spans="1:6" ht="20.149999999999999" customHeight="1" x14ac:dyDescent="0.35">
      <c r="A26" s="58" t="s">
        <v>30</v>
      </c>
      <c r="B26" s="43">
        <f>AND!B26*$A$5</f>
        <v>258.91380076745503</v>
      </c>
      <c r="C26" s="49">
        <f>AND!C26*$A$5</f>
        <v>323.97368299999999</v>
      </c>
      <c r="D26" s="51"/>
      <c r="E26" s="43">
        <f>AND!E26*$A$5</f>
        <v>276.96598869211283</v>
      </c>
      <c r="F26" s="43">
        <f>AND!F26*$A$5</f>
        <v>338.87155051999991</v>
      </c>
    </row>
    <row r="27" spans="1:6" ht="18.75" customHeight="1" x14ac:dyDescent="0.35">
      <c r="A27" s="74" t="s">
        <v>31</v>
      </c>
      <c r="B27" s="43">
        <f>AND!B27*$A$5</f>
        <v>457.69797894682489</v>
      </c>
      <c r="C27" s="49">
        <f>AND!C27*$A$5</f>
        <v>360.22982002614992</v>
      </c>
      <c r="D27" s="51"/>
      <c r="E27" s="43">
        <f>AND!E27*$A$5</f>
        <v>453.14249381499155</v>
      </c>
      <c r="F27" s="43">
        <f>AND!F27*$A$5</f>
        <v>460.83499999999998</v>
      </c>
    </row>
    <row r="28" spans="1:6" ht="20.149999999999999" customHeight="1" x14ac:dyDescent="0.35">
      <c r="A28" s="58" t="s">
        <v>53</v>
      </c>
      <c r="B28" s="43">
        <f>AND!B28*$A$5</f>
        <v>1727.2292759159679</v>
      </c>
      <c r="C28" s="49">
        <f>AND!C28*$A$5</f>
        <v>1772.2068591582076</v>
      </c>
      <c r="D28" s="51"/>
      <c r="E28" s="43">
        <f>AND!E28*$A$5</f>
        <v>2119.1035540455964</v>
      </c>
      <c r="F28" s="43">
        <f>AND!F28*$A$5</f>
        <v>2289.4675000000002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3660.9567516955999</v>
      </c>
      <c r="C30" s="50">
        <f>SUM(C23:C28)</f>
        <v>3865.0231840018896</v>
      </c>
      <c r="D30" s="53">
        <f>(C30-B30)/B30</f>
        <v>5.5741284627788837E-2</v>
      </c>
      <c r="E30" s="44">
        <f>AND!E30*$A$5</f>
        <v>4561.9223261645666</v>
      </c>
      <c r="F30" s="44">
        <f>AND!F30*$A$5</f>
        <v>4112.4168532739423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73.723190799999998</v>
      </c>
      <c r="C33" s="49">
        <f>AND!C33*$A$5</f>
        <v>68.460259000000008</v>
      </c>
      <c r="D33" s="51">
        <f>(C33-B33)/B33</f>
        <v>-7.1387737601829218E-2</v>
      </c>
      <c r="E33" s="43">
        <f>AND!E33*$A$5</f>
        <v>79.924000000000007</v>
      </c>
      <c r="F33" s="54">
        <f>AND!F33*$A$5</f>
        <v>77.019599999999997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5444.6546443678117</v>
      </c>
      <c r="C35" s="88">
        <f>C33+C30+C20+C9</f>
        <v>5888.1801267787287</v>
      </c>
      <c r="D35" s="30">
        <f>(C35-B35)/B35</f>
        <v>8.1460719068695953E-2</v>
      </c>
      <c r="E35" s="90">
        <f>AND!E35*$A$5</f>
        <v>6430.8630032843912</v>
      </c>
      <c r="F35" s="84">
        <f>AND!F35*$A$5</f>
        <v>6414.2167413074685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1.0948320132953324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25">
      <c r="A40" s="93" t="s">
        <v>39</v>
      </c>
      <c r="B40" s="43">
        <f>AND!B40*$A$5</f>
        <v>43.881733571908853</v>
      </c>
      <c r="C40" s="49">
        <f>AND!C40*$A$5</f>
        <v>173.16231246096376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25">
      <c r="A41" s="93" t="s">
        <v>40</v>
      </c>
      <c r="B41" s="43">
        <f>AND!B41*$A$5</f>
        <v>14.940698227776615</v>
      </c>
      <c r="C41" s="49">
        <f>AND!C41*$A$5</f>
        <v>13.725294141999999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25">
      <c r="A42" s="93" t="s">
        <v>41</v>
      </c>
      <c r="B42" s="43">
        <f>AND!B42*$A$5</f>
        <v>73.227980000000002</v>
      </c>
      <c r="C42" s="49">
        <f>AND!C42*$A$5</f>
        <v>4.5833339999999998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25">
      <c r="A43" s="93" t="s">
        <v>42</v>
      </c>
      <c r="B43" s="43">
        <f>AND!B43*$A$5</f>
        <v>0</v>
      </c>
      <c r="C43" s="49">
        <f>AND!C43*$A$5</f>
        <v>414.94086974200002</v>
      </c>
      <c r="D43" s="51"/>
      <c r="E43" s="43">
        <f>AND!E43*$A$5</f>
        <v>1381.2276999999999</v>
      </c>
      <c r="F43" s="54">
        <f>AND!F43*$A$5</f>
        <v>0</v>
      </c>
    </row>
    <row r="44" spans="1:6" s="25" customFormat="1" ht="23.25" customHeight="1" x14ac:dyDescent="0.25">
      <c r="A44" s="93" t="s">
        <v>43</v>
      </c>
      <c r="B44" s="43">
        <f>AND!B44*$A$5</f>
        <v>59.267249999999997</v>
      </c>
      <c r="C44" s="49">
        <f>AND!C44*$A$5</f>
        <v>26.794065200000002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0.66035408142656893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120.54477578917245</v>
      </c>
      <c r="C46" s="49">
        <f>AND!C46*$A$5</f>
        <v>662.45230000000004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312.95726960215325</v>
      </c>
      <c r="C48" s="88">
        <f>SUM(C38:C47)</f>
        <v>1296.3185296263905</v>
      </c>
      <c r="D48" s="30"/>
      <c r="E48" s="90">
        <f>SUM(E38:E47)</f>
        <v>1381.2276999999999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5757.6119139699649</v>
      </c>
      <c r="C49" s="88">
        <f>C48+C35</f>
        <v>7184.4986564051196</v>
      </c>
      <c r="D49" s="30"/>
      <c r="E49" s="90">
        <f>E35+E48</f>
        <v>7812.0907032843916</v>
      </c>
      <c r="F49" s="31">
        <f>F35+F48</f>
        <v>6414.2167413074685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101"/>
    </row>
    <row r="54" spans="1:6" x14ac:dyDescent="0.35">
      <c r="D54" s="102">
        <f>C49-6892</f>
        <v>292.49865640511962</v>
      </c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4"/>
  <sheetViews>
    <sheetView showGridLines="0" topLeftCell="A33" zoomScale="80" zoomScaleNormal="80" workbookViewId="0">
      <selection activeCell="D53" sqref="D53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3.8320312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54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5.4000000000000003E-3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287.14656400673385</v>
      </c>
      <c r="C9" s="49">
        <f>AND!C9*$A$5</f>
        <v>410.3742296138314</v>
      </c>
      <c r="D9" s="51">
        <f>(C9-B9)/B9</f>
        <v>0.42914553420951868</v>
      </c>
      <c r="E9" s="43">
        <f>AND!E9*$A$5</f>
        <v>298.1415334353598</v>
      </c>
      <c r="F9" s="43">
        <f>AND!F9*$A$5</f>
        <v>592.69903455111978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143.9402505734366</v>
      </c>
      <c r="C13" s="49">
        <f>AND!C13*$A$5</f>
        <v>126.0962401367467</v>
      </c>
      <c r="D13" s="51"/>
      <c r="E13" s="43">
        <f>AND!E13*$A$5</f>
        <v>155.709</v>
      </c>
      <c r="F13" s="43">
        <f>AND!F13*$A$5</f>
        <v>172.2816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59.65659205746352</v>
      </c>
      <c r="C15" s="49">
        <f>AND!C15*$A$5</f>
        <v>70.011485460000017</v>
      </c>
      <c r="D15" s="51"/>
      <c r="E15" s="43">
        <f>AND!E15*$A$5</f>
        <v>67.920353280000015</v>
      </c>
      <c r="F15" s="43">
        <f>AND!F15*$A$5</f>
        <v>91.800000000000011</v>
      </c>
    </row>
    <row r="16" spans="1:6" ht="20.149999999999999" customHeight="1" x14ac:dyDescent="0.35">
      <c r="A16" s="58" t="s">
        <v>22</v>
      </c>
      <c r="B16" s="43">
        <f>AND!B16*$A$5</f>
        <v>764.49984706962005</v>
      </c>
      <c r="C16" s="49">
        <f>AND!C16*$A$5</f>
        <v>787.49431834537859</v>
      </c>
      <c r="D16" s="51"/>
      <c r="E16" s="43">
        <f>AND!E16*$A$5</f>
        <v>839.17662204823432</v>
      </c>
      <c r="F16" s="43">
        <f>AND!F16*$A$5</f>
        <v>916.09804004907653</v>
      </c>
    </row>
    <row r="17" spans="1:6" ht="20.149999999999999" customHeight="1" x14ac:dyDescent="0.35">
      <c r="A17" s="58" t="s">
        <v>23</v>
      </c>
      <c r="B17" s="43">
        <f>AND!B17*$A$5</f>
        <v>424.27683316872941</v>
      </c>
      <c r="C17" s="49">
        <f>AND!C17*$A$5</f>
        <v>521.40845668410861</v>
      </c>
      <c r="D17" s="51"/>
      <c r="E17" s="43">
        <f>AND!E17*$A$5</f>
        <v>405.92340000000002</v>
      </c>
      <c r="F17" s="43">
        <f>AND!F17*$A$5</f>
        <v>422.96040000000005</v>
      </c>
    </row>
    <row r="18" spans="1:6" ht="20.149999999999999" customHeight="1" x14ac:dyDescent="0.35">
      <c r="A18" s="58" t="s">
        <v>24</v>
      </c>
      <c r="B18" s="43">
        <f>AND!B18*$A$5</f>
        <v>62.718288616459709</v>
      </c>
      <c r="C18" s="49">
        <f>AND!C18*$A$5</f>
        <v>76.193023041997634</v>
      </c>
      <c r="D18" s="51"/>
      <c r="E18" s="43">
        <f>AND!E18*$A$5</f>
        <v>55.900800000000004</v>
      </c>
      <c r="F18" s="43">
        <f>AND!F18*$A$5</f>
        <v>70.918199999999999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1455.0918114857093</v>
      </c>
      <c r="C20" s="50">
        <f>SUM(C13:C18)</f>
        <v>1581.2035236682314</v>
      </c>
      <c r="D20" s="53">
        <f>(C20-B20)/B20</f>
        <v>8.6669247388422022E-2</v>
      </c>
      <c r="E20" s="44">
        <f>AND!E20*$A$5</f>
        <v>1524.6301753282346</v>
      </c>
      <c r="F20" s="44">
        <f>AND!F20*$A$5</f>
        <v>1674.0582400490769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139.32734819684347</v>
      </c>
      <c r="C23" s="49">
        <f>AND!C23*$A$5</f>
        <v>150.14141524006311</v>
      </c>
      <c r="D23" s="51"/>
      <c r="E23" s="43">
        <f>AND!E23*$A$5</f>
        <v>127.34820000000001</v>
      </c>
      <c r="F23" s="43">
        <f>AND!F23*$A$5</f>
        <v>125.658</v>
      </c>
    </row>
    <row r="24" spans="1:6" ht="19.5" customHeight="1" x14ac:dyDescent="0.35">
      <c r="A24" s="58" t="s">
        <v>28</v>
      </c>
      <c r="B24" s="43">
        <f>AND!B24*$A$5</f>
        <v>1004.5665939402031</v>
      </c>
      <c r="C24" s="49">
        <f>AND!C24*$A$5</f>
        <v>1167.34264781961</v>
      </c>
      <c r="D24" s="51"/>
      <c r="E24" s="43">
        <f>AND!E24*$A$5</f>
        <v>1444.1591780951082</v>
      </c>
      <c r="F24" s="43">
        <f>AND!F24*$A$5</f>
        <v>739.9872707304321</v>
      </c>
    </row>
    <row r="25" spans="1:6" ht="20.149999999999999" customHeight="1" x14ac:dyDescent="0.35">
      <c r="A25" s="58" t="s">
        <v>29</v>
      </c>
      <c r="B25" s="43">
        <f>AND!B25*$A$5</f>
        <v>96.186201023877956</v>
      </c>
      <c r="C25" s="49">
        <f>AND!C25*$A$5</f>
        <v>117.70635916951026</v>
      </c>
      <c r="D25" s="51"/>
      <c r="E25" s="43">
        <f>AND!E25*$A$5</f>
        <v>173.51820000000001</v>
      </c>
      <c r="F25" s="43">
        <f>AND!F25*$A$5</f>
        <v>176.904</v>
      </c>
    </row>
    <row r="26" spans="1:6" ht="20.149999999999999" customHeight="1" x14ac:dyDescent="0.35">
      <c r="A26" s="58" t="s">
        <v>30</v>
      </c>
      <c r="B26" s="43">
        <f>AND!B26*$A$5</f>
        <v>263.79896681967114</v>
      </c>
      <c r="C26" s="49">
        <f>AND!C26*$A$5</f>
        <v>330.08639400000004</v>
      </c>
      <c r="D26" s="51"/>
      <c r="E26" s="43">
        <f>AND!E26*$A$5</f>
        <v>282.19176206366211</v>
      </c>
      <c r="F26" s="43">
        <f>AND!F26*$A$5</f>
        <v>345.26535335999989</v>
      </c>
    </row>
    <row r="27" spans="1:6" ht="18.75" customHeight="1" x14ac:dyDescent="0.35">
      <c r="A27" s="74" t="s">
        <v>31</v>
      </c>
      <c r="B27" s="43">
        <f>AND!B27*$A$5</f>
        <v>466.33378987034996</v>
      </c>
      <c r="C27" s="49">
        <f>AND!C27*$A$5</f>
        <v>367.02660908324708</v>
      </c>
      <c r="D27" s="51"/>
      <c r="E27" s="43">
        <f>AND!E27*$A$5</f>
        <v>461.69235218885939</v>
      </c>
      <c r="F27" s="43">
        <f>AND!F27*$A$5</f>
        <v>469.53000000000003</v>
      </c>
    </row>
    <row r="28" spans="1:6" ht="20.149999999999999" customHeight="1" x14ac:dyDescent="0.35">
      <c r="A28" s="58" t="s">
        <v>32</v>
      </c>
      <c r="B28" s="43">
        <f>AND!B28*$A$5</f>
        <v>1759.8185075370241</v>
      </c>
      <c r="C28" s="49">
        <f>AND!C28*$A$5</f>
        <v>1805.6447244253438</v>
      </c>
      <c r="D28" s="51"/>
      <c r="E28" s="43">
        <f>AND!E28*$A$5</f>
        <v>2159.0866399709848</v>
      </c>
      <c r="F28" s="43">
        <f>AND!F28*$A$5</f>
        <v>2332.665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3730.0314073879695</v>
      </c>
      <c r="C30" s="50">
        <f>SUM(C23:C28)</f>
        <v>3937.9481497377747</v>
      </c>
      <c r="D30" s="53">
        <f>(C30-B30)/B30</f>
        <v>5.5741284627788996E-2</v>
      </c>
      <c r="E30" s="44">
        <f>AND!E30*$A$5</f>
        <v>4647.9963323186148</v>
      </c>
      <c r="F30" s="44">
        <f>AND!F30*$A$5</f>
        <v>4190.0096240904322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75.114194400000002</v>
      </c>
      <c r="C33" s="49">
        <f>AND!C33*$A$5</f>
        <v>69.751962000000006</v>
      </c>
      <c r="D33" s="51">
        <f>(C33-B33)/B33</f>
        <v>-7.1387737601829301E-2</v>
      </c>
      <c r="E33" s="43">
        <f>AND!E33*$A$5</f>
        <v>81.432000000000002</v>
      </c>
      <c r="F33" s="54">
        <f>AND!F33*$A$5</f>
        <v>78.472800000000007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5547.3839772804122</v>
      </c>
      <c r="C35" s="88">
        <f>C33+C30+C20+C9</f>
        <v>5999.2778650198379</v>
      </c>
      <c r="D35" s="30">
        <f>(C35-B35)/B35</f>
        <v>8.1460719068696105E-2</v>
      </c>
      <c r="E35" s="90">
        <f>AND!E35*$A$5</f>
        <v>6552.2000410822102</v>
      </c>
      <c r="F35" s="84">
        <f>AND!F35*$A$5</f>
        <v>6535.2396986906288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1.1154892210933576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25">
      <c r="A40" s="93" t="s">
        <v>39</v>
      </c>
      <c r="B40" s="43">
        <f>AND!B40*$A$5</f>
        <v>44.709690809114683</v>
      </c>
      <c r="C40" s="49">
        <f>AND!C40*$A$5</f>
        <v>176.42952590362347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25">
      <c r="A41" s="93" t="s">
        <v>40</v>
      </c>
      <c r="B41" s="43">
        <f>AND!B41*$A$5</f>
        <v>15.222598194338438</v>
      </c>
      <c r="C41" s="49">
        <f>AND!C41*$A$5</f>
        <v>13.984261956000001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25">
      <c r="A42" s="93" t="s">
        <v>41</v>
      </c>
      <c r="B42" s="43">
        <f>AND!B42*$A$5</f>
        <v>74.609639999999999</v>
      </c>
      <c r="C42" s="49">
        <f>AND!C42*$A$5</f>
        <v>4.6698120000000003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25">
      <c r="A43" s="93" t="s">
        <v>42</v>
      </c>
      <c r="B43" s="43">
        <f>AND!B43*$A$5</f>
        <v>0</v>
      </c>
      <c r="C43" s="49">
        <f>AND!C43*$A$5</f>
        <v>422.76994275600003</v>
      </c>
      <c r="D43" s="51"/>
      <c r="E43" s="43">
        <f>AND!E43*$A$5</f>
        <v>1407.2886000000001</v>
      </c>
      <c r="F43" s="54">
        <f>AND!F43*$A$5</f>
        <v>0</v>
      </c>
    </row>
    <row r="44" spans="1:6" s="25" customFormat="1" ht="23.25" customHeight="1" x14ac:dyDescent="0.25">
      <c r="A44" s="93" t="s">
        <v>43</v>
      </c>
      <c r="B44" s="43">
        <f>AND!B44*$A$5</f>
        <v>60.3855</v>
      </c>
      <c r="C44" s="49">
        <f>AND!C44*$A$5</f>
        <v>27.299613600000004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0.67281359239688154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122.81920552104363</v>
      </c>
      <c r="C46" s="49">
        <f>AND!C46*$A$5</f>
        <v>674.95140000000004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318.86212374559011</v>
      </c>
      <c r="C48" s="88">
        <f>SUM(C38:C47)</f>
        <v>1320.7773698080205</v>
      </c>
      <c r="D48" s="30"/>
      <c r="E48" s="90">
        <f>SUM(E38:E47)</f>
        <v>1407.2886000000001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5866.2461010260022</v>
      </c>
      <c r="C49" s="88">
        <f>C48+C35</f>
        <v>7320.0552348278579</v>
      </c>
      <c r="D49" s="30"/>
      <c r="E49" s="90">
        <f>E35+E48</f>
        <v>7959.4886410822101</v>
      </c>
      <c r="F49" s="31">
        <f>F35+F48</f>
        <v>6535.2396986906288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101"/>
    </row>
    <row r="54" spans="1:6" x14ac:dyDescent="0.35">
      <c r="D54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7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4"/>
  <sheetViews>
    <sheetView showGridLines="0" topLeftCell="A32" zoomScale="80" zoomScaleNormal="80" workbookViewId="0">
      <selection activeCell="K54" sqref="K54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4.2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55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4.8999999999999998E-3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260.5589191912955</v>
      </c>
      <c r="C9" s="49">
        <f>AND!C9*$A$5</f>
        <v>372.37661576069883</v>
      </c>
      <c r="D9" s="51">
        <f>(C9-B9)/B9</f>
        <v>0.42914553420951873</v>
      </c>
      <c r="E9" s="43">
        <f>AND!E9*$A$5</f>
        <v>270.53583589504871</v>
      </c>
      <c r="F9" s="43">
        <f>AND!F9*$A$5</f>
        <v>537.81949431490489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130.61244959441467</v>
      </c>
      <c r="C13" s="49">
        <f>AND!C13*$A$5</f>
        <v>114.42066234630718</v>
      </c>
      <c r="D13" s="51"/>
      <c r="E13" s="43">
        <f>AND!E13*$A$5</f>
        <v>141.29149999999998</v>
      </c>
      <c r="F13" s="43">
        <f>AND!F13*$A$5</f>
        <v>156.3296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54.1328335336243</v>
      </c>
      <c r="C15" s="49">
        <f>AND!C15*$A$5</f>
        <v>63.528940510000012</v>
      </c>
      <c r="D15" s="51"/>
      <c r="E15" s="43">
        <f>AND!E15*$A$5</f>
        <v>61.631431680000006</v>
      </c>
      <c r="F15" s="43">
        <f>AND!F15*$A$5</f>
        <v>83.3</v>
      </c>
    </row>
    <row r="16" spans="1:6" ht="20.149999999999999" customHeight="1" x14ac:dyDescent="0.35">
      <c r="A16" s="58" t="s">
        <v>22</v>
      </c>
      <c r="B16" s="43">
        <f>AND!B16*$A$5</f>
        <v>693.7128241928034</v>
      </c>
      <c r="C16" s="49">
        <f>AND!C16*$A$5</f>
        <v>714.57817775784338</v>
      </c>
      <c r="D16" s="51"/>
      <c r="E16" s="43">
        <f>AND!E16*$A$5</f>
        <v>761.47508296969409</v>
      </c>
      <c r="F16" s="43">
        <f>AND!F16*$A$5</f>
        <v>831.27414745193971</v>
      </c>
    </row>
    <row r="17" spans="1:6" ht="20.149999999999999" customHeight="1" x14ac:dyDescent="0.35">
      <c r="A17" s="58" t="s">
        <v>23</v>
      </c>
      <c r="B17" s="43">
        <f>AND!B17*$A$5</f>
        <v>384.99194120866184</v>
      </c>
      <c r="C17" s="49">
        <f>AND!C17*$A$5</f>
        <v>473.12989588002449</v>
      </c>
      <c r="D17" s="51"/>
      <c r="E17" s="43">
        <f>AND!E17*$A$5</f>
        <v>368.33789999999999</v>
      </c>
      <c r="F17" s="43">
        <f>AND!F17*$A$5</f>
        <v>383.79739999999998</v>
      </c>
    </row>
    <row r="18" spans="1:6" ht="20.149999999999999" customHeight="1" x14ac:dyDescent="0.35">
      <c r="A18" s="58" t="s">
        <v>24</v>
      </c>
      <c r="B18" s="43">
        <f>AND!B18*$A$5</f>
        <v>56.911039670491213</v>
      </c>
      <c r="C18" s="49">
        <f>AND!C18*$A$5</f>
        <v>69.138113501071913</v>
      </c>
      <c r="D18" s="51"/>
      <c r="E18" s="43">
        <f>AND!E18*$A$5</f>
        <v>50.724800000000002</v>
      </c>
      <c r="F18" s="43">
        <f>AND!F18*$A$5</f>
        <v>64.351699999999994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1320.3610881999953</v>
      </c>
      <c r="C20" s="50">
        <f>SUM(C13:C18)</f>
        <v>1434.7957899952471</v>
      </c>
      <c r="D20" s="53">
        <f>(C20-B20)/B20</f>
        <v>8.6669247388422285E-2</v>
      </c>
      <c r="E20" s="44">
        <f>AND!E20*$A$5</f>
        <v>1383.4607146496942</v>
      </c>
      <c r="F20" s="44">
        <f>AND!F20*$A$5</f>
        <v>1519.0528474519399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126.42666780824686</v>
      </c>
      <c r="C23" s="49">
        <f>AND!C23*$A$5</f>
        <v>136.23943234746469</v>
      </c>
      <c r="D23" s="51"/>
      <c r="E23" s="43">
        <f>AND!E23*$A$5</f>
        <v>115.55669999999999</v>
      </c>
      <c r="F23" s="43">
        <f>AND!F23*$A$5</f>
        <v>114.023</v>
      </c>
    </row>
    <row r="24" spans="1:6" ht="19.5" customHeight="1" x14ac:dyDescent="0.35">
      <c r="A24" s="58" t="s">
        <v>28</v>
      </c>
      <c r="B24" s="43">
        <f>AND!B24*$A$5</f>
        <v>911.55116857536939</v>
      </c>
      <c r="C24" s="49">
        <f>AND!C24*$A$5</f>
        <v>1059.2553656140906</v>
      </c>
      <c r="D24" s="51"/>
      <c r="E24" s="43">
        <f>AND!E24*$A$5</f>
        <v>1310.4407356788943</v>
      </c>
      <c r="F24" s="43">
        <f>AND!F24*$A$5</f>
        <v>671.46993084798464</v>
      </c>
    </row>
    <row r="25" spans="1:6" ht="20.149999999999999" customHeight="1" x14ac:dyDescent="0.35">
      <c r="A25" s="58" t="s">
        <v>29</v>
      </c>
      <c r="B25" s="43">
        <f>AND!B25*$A$5</f>
        <v>87.280071299444799</v>
      </c>
      <c r="C25" s="49">
        <f>AND!C25*$A$5</f>
        <v>106.80762220937042</v>
      </c>
      <c r="D25" s="51"/>
      <c r="E25" s="43">
        <f>AND!E25*$A$5</f>
        <v>157.45169999999999</v>
      </c>
      <c r="F25" s="43">
        <f>AND!F25*$A$5</f>
        <v>160.524</v>
      </c>
    </row>
    <row r="26" spans="1:6" ht="20.149999999999999" customHeight="1" x14ac:dyDescent="0.35">
      <c r="A26" s="58" t="s">
        <v>30</v>
      </c>
      <c r="B26" s="43">
        <f>AND!B26*$A$5</f>
        <v>239.37313655859046</v>
      </c>
      <c r="C26" s="49">
        <f>AND!C26*$A$5</f>
        <v>299.52283899999998</v>
      </c>
      <c r="D26" s="51"/>
      <c r="E26" s="43">
        <f>AND!E26*$A$5</f>
        <v>256.06289520591559</v>
      </c>
      <c r="F26" s="43">
        <f>AND!F26*$A$5</f>
        <v>313.29633915999989</v>
      </c>
    </row>
    <row r="27" spans="1:6" ht="18.75" customHeight="1" x14ac:dyDescent="0.35">
      <c r="A27" s="74" t="s">
        <v>31</v>
      </c>
      <c r="B27" s="43">
        <f>AND!B27*$A$5</f>
        <v>423.15473525272489</v>
      </c>
      <c r="C27" s="49">
        <f>AND!C27*$A$5</f>
        <v>333.04266379776124</v>
      </c>
      <c r="D27" s="51"/>
      <c r="E27" s="43">
        <f>AND!E27*$A$5</f>
        <v>418.9430603195205</v>
      </c>
      <c r="F27" s="43">
        <f>AND!F27*$A$5</f>
        <v>426.05500000000001</v>
      </c>
    </row>
    <row r="28" spans="1:6" ht="20.149999999999999" customHeight="1" x14ac:dyDescent="0.35">
      <c r="A28" s="58" t="s">
        <v>32</v>
      </c>
      <c r="B28" s="43">
        <f>AND!B28*$A$5</f>
        <v>1596.8723494317439</v>
      </c>
      <c r="C28" s="49">
        <f>AND!C28*$A$5</f>
        <v>1638.4553980896637</v>
      </c>
      <c r="D28" s="51"/>
      <c r="E28" s="43">
        <f>AND!E28*$A$5</f>
        <v>1959.1712103440418</v>
      </c>
      <c r="F28" s="43">
        <f>AND!F28*$A$5</f>
        <v>2116.6774999999998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3384.6581289261203</v>
      </c>
      <c r="C30" s="50">
        <f>SUM(C23:C28)</f>
        <v>3573.3233210583508</v>
      </c>
      <c r="D30" s="53">
        <f>(C30-B30)/B30</f>
        <v>5.5741284627788948E-2</v>
      </c>
      <c r="E30" s="44">
        <f>AND!E30*$A$5</f>
        <v>4217.6263015483728</v>
      </c>
      <c r="F30" s="44">
        <f>AND!F30*$A$5</f>
        <v>3802.0457700079846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68.159176399999993</v>
      </c>
      <c r="C33" s="49">
        <f>AND!C33*$A$5</f>
        <v>63.293447</v>
      </c>
      <c r="D33" s="51">
        <f>(C33-B33)/B33</f>
        <v>-7.1387737601829246E-2</v>
      </c>
      <c r="E33" s="43">
        <f>AND!E33*$A$5</f>
        <v>73.891999999999996</v>
      </c>
      <c r="F33" s="54">
        <f>AND!F33*$A$5</f>
        <v>71.206800000000001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5033.7373127174105</v>
      </c>
      <c r="C35" s="88">
        <f>C33+C30+C20+C9</f>
        <v>5443.7891738142971</v>
      </c>
      <c r="D35" s="30">
        <f>(C35-B35)/B35</f>
        <v>8.1460719068696175E-2</v>
      </c>
      <c r="E35" s="90">
        <f>AND!E35*$A$5</f>
        <v>5945.5148520931161</v>
      </c>
      <c r="F35" s="84">
        <f>AND!F35*$A$5</f>
        <v>5930.1249117748293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1.0122031821032318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25">
      <c r="A40" s="93" t="s">
        <v>39</v>
      </c>
      <c r="B40" s="43">
        <f>AND!B40*$A$5</f>
        <v>40.569904623085542</v>
      </c>
      <c r="C40" s="49">
        <f>AND!C40*$A$5</f>
        <v>160.09345869032498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25">
      <c r="A41" s="93" t="s">
        <v>40</v>
      </c>
      <c r="B41" s="43">
        <f>AND!B41*$A$5</f>
        <v>13.813098361529324</v>
      </c>
      <c r="C41" s="49">
        <f>AND!C41*$A$5</f>
        <v>12.689422885999999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25">
      <c r="A42" s="93" t="s">
        <v>41</v>
      </c>
      <c r="B42" s="43">
        <f>AND!B42*$A$5</f>
        <v>67.701340000000002</v>
      </c>
      <c r="C42" s="49">
        <f>AND!C42*$A$5</f>
        <v>4.2374219999999996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25">
      <c r="A43" s="93" t="s">
        <v>42</v>
      </c>
      <c r="B43" s="43">
        <f>AND!B43*$A$5</f>
        <v>0</v>
      </c>
      <c r="C43" s="49">
        <f>AND!C43*$A$5</f>
        <v>383.62457768600001</v>
      </c>
      <c r="D43" s="51"/>
      <c r="E43" s="43">
        <f>AND!E43*$A$5</f>
        <v>1276.9840999999999</v>
      </c>
      <c r="F43" s="54">
        <f>AND!F43*$A$5</f>
        <v>0</v>
      </c>
    </row>
    <row r="44" spans="1:6" s="25" customFormat="1" ht="23.25" customHeight="1" x14ac:dyDescent="0.25">
      <c r="A44" s="93" t="s">
        <v>43</v>
      </c>
      <c r="B44" s="43">
        <f>AND!B44*$A$5</f>
        <v>54.794249999999998</v>
      </c>
      <c r="C44" s="49">
        <f>AND!C44*$A$5</f>
        <v>24.771871600000001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0.61051603754531847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111.44705686168773</v>
      </c>
      <c r="C46" s="49">
        <f>AND!C46*$A$5</f>
        <v>612.45589999999993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289.33785302840585</v>
      </c>
      <c r="C48" s="88">
        <f>SUM(C38:C47)</f>
        <v>1198.4831688998702</v>
      </c>
      <c r="D48" s="30"/>
      <c r="E48" s="90">
        <f>SUM(E38:E47)</f>
        <v>1276.9840999999999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5323.0751657458168</v>
      </c>
      <c r="C49" s="88">
        <f>C48+C35</f>
        <v>6642.2723427141673</v>
      </c>
      <c r="D49" s="30"/>
      <c r="E49" s="90">
        <f>E35+E48</f>
        <v>7222.4989520931158</v>
      </c>
      <c r="F49" s="31">
        <f>F35+F48</f>
        <v>5930.1249117748293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4" spans="1:6" x14ac:dyDescent="0.35">
      <c r="D54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54"/>
  <sheetViews>
    <sheetView showGridLines="0" topLeftCell="A38" zoomScale="80" zoomScaleNormal="80" workbookViewId="0">
      <selection activeCell="D54" sqref="D54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3.8320312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56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5.0000000000000001E-3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265.87644815438318</v>
      </c>
      <c r="C9" s="49">
        <f>AND!C9*$A$5</f>
        <v>379.97613853132538</v>
      </c>
      <c r="D9" s="51">
        <f>(C9-B9)/B9</f>
        <v>0.42914553420951879</v>
      </c>
      <c r="E9" s="43">
        <f>AND!E9*$A$5</f>
        <v>276.05697540311093</v>
      </c>
      <c r="F9" s="43">
        <f>AND!F9*$A$5</f>
        <v>548.79540236214791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133.27800979021907</v>
      </c>
      <c r="C13" s="49">
        <f>AND!C13*$A$5</f>
        <v>116.75577790439509</v>
      </c>
      <c r="D13" s="51"/>
      <c r="E13" s="43">
        <f>AND!E13*$A$5</f>
        <v>144.17500000000001</v>
      </c>
      <c r="F13" s="43">
        <f>AND!F13*$A$5</f>
        <v>159.52000000000001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55.23758523839215</v>
      </c>
      <c r="C15" s="49">
        <f>AND!C15*$A$5</f>
        <v>64.825449500000019</v>
      </c>
      <c r="D15" s="51"/>
      <c r="E15" s="43">
        <f>AND!E15*$A$5</f>
        <v>62.889216000000005</v>
      </c>
      <c r="F15" s="43">
        <f>AND!F15*$A$5</f>
        <v>85</v>
      </c>
    </row>
    <row r="16" spans="1:6" ht="20.149999999999999" customHeight="1" x14ac:dyDescent="0.35">
      <c r="A16" s="58" t="s">
        <v>22</v>
      </c>
      <c r="B16" s="43">
        <f>AND!B16*$A$5</f>
        <v>707.87022876816673</v>
      </c>
      <c r="C16" s="49">
        <f>AND!C16*$A$5</f>
        <v>729.16140587535051</v>
      </c>
      <c r="D16" s="51"/>
      <c r="E16" s="43">
        <f>AND!E16*$A$5</f>
        <v>777.01539078540213</v>
      </c>
      <c r="F16" s="43">
        <f>AND!F16*$A$5</f>
        <v>848.23892597136717</v>
      </c>
    </row>
    <row r="17" spans="1:6" ht="20.149999999999999" customHeight="1" x14ac:dyDescent="0.35">
      <c r="A17" s="58" t="s">
        <v>23</v>
      </c>
      <c r="B17" s="43">
        <f>AND!B17*$A$5</f>
        <v>392.84891960067534</v>
      </c>
      <c r="C17" s="49">
        <f>AND!C17*$A$5</f>
        <v>482.78560804084134</v>
      </c>
      <c r="D17" s="51"/>
      <c r="E17" s="43">
        <f>AND!E17*$A$5</f>
        <v>375.85500000000002</v>
      </c>
      <c r="F17" s="43">
        <f>AND!F17*$A$5</f>
        <v>391.63</v>
      </c>
    </row>
    <row r="18" spans="1:6" ht="20.149999999999999" customHeight="1" x14ac:dyDescent="0.35">
      <c r="A18" s="58" t="s">
        <v>24</v>
      </c>
      <c r="B18" s="43">
        <f>AND!B18*$A$5</f>
        <v>58.07248945968491</v>
      </c>
      <c r="C18" s="49">
        <f>AND!C18*$A$5</f>
        <v>70.549095409257063</v>
      </c>
      <c r="D18" s="51"/>
      <c r="E18" s="43">
        <f>AND!E18*$A$5</f>
        <v>51.76</v>
      </c>
      <c r="F18" s="43">
        <f>AND!F18*$A$5</f>
        <v>65.665000000000006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1347.3072328571382</v>
      </c>
      <c r="C20" s="50">
        <f>SUM(C13:C18)</f>
        <v>1464.0773367298439</v>
      </c>
      <c r="D20" s="53">
        <f>(C20-B20)/B20</f>
        <v>8.6669247388422077E-2</v>
      </c>
      <c r="E20" s="44">
        <f>AND!E20*$A$5</f>
        <v>1411.6946067854024</v>
      </c>
      <c r="F20" s="44">
        <f>AND!F20*$A$5</f>
        <v>1550.0539259713673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129.00680388596618</v>
      </c>
      <c r="C23" s="49">
        <f>AND!C23*$A$5</f>
        <v>139.01982892598437</v>
      </c>
      <c r="D23" s="51"/>
      <c r="E23" s="43">
        <f>AND!E23*$A$5</f>
        <v>117.91500000000001</v>
      </c>
      <c r="F23" s="43">
        <f>AND!F23*$A$5</f>
        <v>116.35000000000001</v>
      </c>
    </row>
    <row r="24" spans="1:6" ht="19.5" customHeight="1" x14ac:dyDescent="0.35">
      <c r="A24" s="58" t="s">
        <v>28</v>
      </c>
      <c r="B24" s="43">
        <f>AND!B24*$A$5</f>
        <v>930.15425364833618</v>
      </c>
      <c r="C24" s="49">
        <f>AND!C24*$A$5</f>
        <v>1080.8728220551943</v>
      </c>
      <c r="D24" s="51"/>
      <c r="E24" s="43">
        <f>AND!E24*$A$5</f>
        <v>1337.1844241621372</v>
      </c>
      <c r="F24" s="43">
        <f>AND!F24*$A$5</f>
        <v>685.17339882447413</v>
      </c>
    </row>
    <row r="25" spans="1:6" ht="20.149999999999999" customHeight="1" x14ac:dyDescent="0.35">
      <c r="A25" s="58" t="s">
        <v>29</v>
      </c>
      <c r="B25" s="43">
        <f>AND!B25*$A$5</f>
        <v>89.061297244331442</v>
      </c>
      <c r="C25" s="49">
        <f>AND!C25*$A$5</f>
        <v>108.98736960139838</v>
      </c>
      <c r="D25" s="51"/>
      <c r="E25" s="43">
        <f>AND!E25*$A$5</f>
        <v>160.66499999999999</v>
      </c>
      <c r="F25" s="43">
        <f>AND!F25*$A$5</f>
        <v>163.80000000000001</v>
      </c>
    </row>
    <row r="26" spans="1:6" ht="20.149999999999999" customHeight="1" x14ac:dyDescent="0.35">
      <c r="A26" s="58" t="s">
        <v>30</v>
      </c>
      <c r="B26" s="43">
        <f>AND!B26*$A$5</f>
        <v>244.2583026108066</v>
      </c>
      <c r="C26" s="49">
        <f>AND!C26*$A$5</f>
        <v>305.63555000000002</v>
      </c>
      <c r="D26" s="51"/>
      <c r="E26" s="43">
        <f>AND!E26*$A$5</f>
        <v>261.28866857746493</v>
      </c>
      <c r="F26" s="43">
        <f>AND!F26*$A$5</f>
        <v>319.69014199999992</v>
      </c>
    </row>
    <row r="27" spans="1:6" ht="18.75" customHeight="1" x14ac:dyDescent="0.35">
      <c r="A27" s="74" t="s">
        <v>31</v>
      </c>
      <c r="B27" s="43">
        <f>AND!B27*$A$5</f>
        <v>431.7905461762499</v>
      </c>
      <c r="C27" s="49">
        <f>AND!C27*$A$5</f>
        <v>339.83945285485839</v>
      </c>
      <c r="D27" s="51"/>
      <c r="E27" s="43">
        <f>AND!E27*$A$5</f>
        <v>427.49291869338828</v>
      </c>
      <c r="F27" s="43">
        <f>AND!F27*$A$5</f>
        <v>434.75</v>
      </c>
    </row>
    <row r="28" spans="1:6" ht="20.149999999999999" customHeight="1" x14ac:dyDescent="0.35">
      <c r="A28" s="58" t="s">
        <v>32</v>
      </c>
      <c r="B28" s="43">
        <f>AND!B28*$A$5</f>
        <v>1629.4615810527998</v>
      </c>
      <c r="C28" s="49">
        <f>AND!C28*$A$5</f>
        <v>1671.8932633567997</v>
      </c>
      <c r="D28" s="51"/>
      <c r="E28" s="43">
        <f>AND!E28*$A$5</f>
        <v>1999.1542962694305</v>
      </c>
      <c r="F28" s="43">
        <f>AND!F28*$A$5</f>
        <v>2159.875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3453.7327846184903</v>
      </c>
      <c r="C30" s="50">
        <f>SUM(C23:C28)</f>
        <v>3646.2482867942349</v>
      </c>
      <c r="D30" s="53">
        <f>(C30-B30)/B30</f>
        <v>5.5741284627788719E-2</v>
      </c>
      <c r="E30" s="44">
        <f>AND!E30*$A$5</f>
        <v>4303.700307702421</v>
      </c>
      <c r="F30" s="44">
        <f>AND!F30*$A$5</f>
        <v>3879.6385408244741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69.550179999999997</v>
      </c>
      <c r="C33" s="49">
        <f>AND!C33*$A$5</f>
        <v>64.585149999999999</v>
      </c>
      <c r="D33" s="51">
        <f>(C33-B33)/B33</f>
        <v>-7.1387737601829343E-2</v>
      </c>
      <c r="E33" s="43">
        <f>AND!E33*$A$5</f>
        <v>75.400000000000006</v>
      </c>
      <c r="F33" s="54">
        <f>AND!F33*$A$5</f>
        <v>72.66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5136.466645630011</v>
      </c>
      <c r="C35" s="88">
        <f>C33+C30+C20+C9</f>
        <v>5554.8869120554036</v>
      </c>
      <c r="D35" s="30">
        <f>(C35-B35)/B35</f>
        <v>8.14607190686958E-2</v>
      </c>
      <c r="E35" s="90">
        <f>AND!E35*$A$5</f>
        <v>6066.8518898909351</v>
      </c>
      <c r="F35" s="84">
        <f>AND!F35*$A$5</f>
        <v>6051.1478691579896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1.0328603899012569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25">
      <c r="A40" s="93" t="s">
        <v>39</v>
      </c>
      <c r="B40" s="43">
        <f>AND!B40*$A$5</f>
        <v>41.397861860291371</v>
      </c>
      <c r="C40" s="49">
        <f>AND!C40*$A$5</f>
        <v>163.36067213298469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25">
      <c r="A41" s="93" t="s">
        <v>40</v>
      </c>
      <c r="B41" s="43">
        <f>AND!B41*$A$5</f>
        <v>14.094998328091147</v>
      </c>
      <c r="C41" s="49">
        <f>AND!C41*$A$5</f>
        <v>12.948390700000001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25">
      <c r="A42" s="93" t="s">
        <v>41</v>
      </c>
      <c r="B42" s="43">
        <f>AND!B42*$A$5</f>
        <v>69.082999999999998</v>
      </c>
      <c r="C42" s="49">
        <f>AND!C42*$A$5</f>
        <v>4.3239000000000001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25">
      <c r="A43" s="93" t="s">
        <v>42</v>
      </c>
      <c r="B43" s="43">
        <f>AND!B43*$A$5</f>
        <v>0</v>
      </c>
      <c r="C43" s="49">
        <f>AND!C43*$A$5</f>
        <v>391.45365070000003</v>
      </c>
      <c r="D43" s="51"/>
      <c r="E43" s="43">
        <f>AND!E43*$A$5</f>
        <v>1303.0450000000001</v>
      </c>
      <c r="F43" s="54">
        <f>AND!F43*$A$5</f>
        <v>0</v>
      </c>
    </row>
    <row r="44" spans="1:6" s="25" customFormat="1" ht="23.25" customHeight="1" x14ac:dyDescent="0.25">
      <c r="A44" s="93" t="s">
        <v>43</v>
      </c>
      <c r="B44" s="43">
        <f>AND!B44*$A$5</f>
        <v>55.912500000000001</v>
      </c>
      <c r="C44" s="49">
        <f>AND!C44*$A$5</f>
        <v>25.277420000000003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0.62297554851563108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113.72148659355891</v>
      </c>
      <c r="C46" s="49">
        <f>AND!C46*$A$5</f>
        <v>624.95500000000004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295.24270717184271</v>
      </c>
      <c r="C48" s="88">
        <f>SUM(C38:C47)</f>
        <v>1222.9420090815006</v>
      </c>
      <c r="D48" s="30"/>
      <c r="E48" s="90">
        <f>SUM(E38:E47)</f>
        <v>1303.0450000000001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5431.709352801854</v>
      </c>
      <c r="C49" s="88">
        <f>C48+C35</f>
        <v>6777.8289211369047</v>
      </c>
      <c r="D49" s="30"/>
      <c r="E49" s="90">
        <f>E35+E48</f>
        <v>7369.8968898909352</v>
      </c>
      <c r="F49" s="31">
        <f>F35+F48</f>
        <v>6051.1478691579896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4" spans="1:6" x14ac:dyDescent="0.35">
      <c r="D54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5"/>
  <sheetViews>
    <sheetView showGridLines="0" topLeftCell="A22" zoomScale="80" zoomScaleNormal="80" workbookViewId="0">
      <selection activeCell="J53" sqref="J53"/>
    </sheetView>
  </sheetViews>
  <sheetFormatPr defaultColWidth="9.5" defaultRowHeight="15.5" x14ac:dyDescent="0.35"/>
  <cols>
    <col min="1" max="1" width="76.83203125" style="8" customWidth="1"/>
    <col min="2" max="3" width="11.5" style="8" bestFit="1" customWidth="1"/>
    <col min="4" max="6" width="10.5" style="8" customWidth="1"/>
    <col min="7" max="7" width="3.83203125" style="8" customWidth="1"/>
    <col min="8" max="16384" width="9.5" style="8"/>
  </cols>
  <sheetData>
    <row r="1" spans="1:6" x14ac:dyDescent="0.35">
      <c r="A1" s="4"/>
      <c r="B1" s="5"/>
      <c r="C1" s="6"/>
      <c r="D1" s="5"/>
      <c r="E1" s="7"/>
      <c r="F1" s="7"/>
    </row>
    <row r="2" spans="1:6" x14ac:dyDescent="0.35">
      <c r="A2" s="21"/>
      <c r="B2" s="10"/>
      <c r="C2" s="11"/>
      <c r="D2" s="10"/>
      <c r="E2" s="12"/>
      <c r="F2" s="13"/>
    </row>
    <row r="3" spans="1:6" x14ac:dyDescent="0.35">
      <c r="A3" s="9" t="s">
        <v>63</v>
      </c>
      <c r="B3" s="14" t="s">
        <v>9</v>
      </c>
      <c r="C3" s="15" t="s">
        <v>9</v>
      </c>
      <c r="D3" s="14" t="s">
        <v>10</v>
      </c>
      <c r="E3" s="14" t="s">
        <v>4</v>
      </c>
      <c r="F3" s="14" t="s">
        <v>4</v>
      </c>
    </row>
    <row r="4" spans="1:6" x14ac:dyDescent="0.35">
      <c r="A4" s="9" t="s">
        <v>57</v>
      </c>
      <c r="B4" s="10" t="s">
        <v>12</v>
      </c>
      <c r="C4" s="11" t="s">
        <v>14</v>
      </c>
      <c r="D4" s="16" t="s">
        <v>49</v>
      </c>
      <c r="E4" s="10" t="s">
        <v>14</v>
      </c>
      <c r="F4" s="10" t="s">
        <v>64</v>
      </c>
    </row>
    <row r="5" spans="1:6" x14ac:dyDescent="0.35">
      <c r="A5" s="29">
        <v>5.1500000000000001E-3</v>
      </c>
      <c r="B5" s="10"/>
      <c r="C5" s="11"/>
      <c r="D5" s="14" t="s">
        <v>50</v>
      </c>
      <c r="E5" s="10"/>
      <c r="F5" s="10"/>
    </row>
    <row r="6" spans="1:6" ht="16" thickBot="1" x14ac:dyDescent="0.4">
      <c r="A6" s="17"/>
      <c r="B6" s="18"/>
      <c r="C6" s="19"/>
      <c r="D6" s="18"/>
      <c r="E6" s="20"/>
      <c r="F6" s="20"/>
    </row>
    <row r="7" spans="1:6" x14ac:dyDescent="0.35">
      <c r="A7" s="36"/>
      <c r="B7" s="40" t="s">
        <v>15</v>
      </c>
      <c r="C7" s="45" t="s">
        <v>15</v>
      </c>
      <c r="D7" s="40"/>
      <c r="E7" s="40" t="s">
        <v>15</v>
      </c>
      <c r="F7" s="40" t="s">
        <v>15</v>
      </c>
    </row>
    <row r="8" spans="1:6" ht="20.149999999999999" customHeight="1" x14ac:dyDescent="0.35">
      <c r="A8" s="37" t="s">
        <v>16</v>
      </c>
      <c r="B8" s="37"/>
      <c r="C8" s="46"/>
      <c r="D8" s="37"/>
      <c r="E8" s="12"/>
      <c r="F8" s="12"/>
    </row>
    <row r="9" spans="1:6" ht="30" customHeight="1" x14ac:dyDescent="0.35">
      <c r="A9" s="38" t="s">
        <v>17</v>
      </c>
      <c r="B9" s="43">
        <f>AND!B9*$A$5</f>
        <v>273.85274159901468</v>
      </c>
      <c r="C9" s="49">
        <f>AND!C9*$A$5</f>
        <v>391.37542268726509</v>
      </c>
      <c r="D9" s="51">
        <f>(C9-B9)/B9</f>
        <v>0.42914553420951856</v>
      </c>
      <c r="E9" s="43">
        <f>AND!E9*$A$5</f>
        <v>284.33868466520425</v>
      </c>
      <c r="F9" s="43">
        <f>AND!F9*$A$5</f>
        <v>565.25926443301228</v>
      </c>
    </row>
    <row r="10" spans="1:6" ht="12.75" customHeight="1" thickBot="1" x14ac:dyDescent="0.4">
      <c r="A10" s="39"/>
      <c r="B10" s="44"/>
      <c r="C10" s="50"/>
      <c r="D10" s="53"/>
      <c r="E10" s="44"/>
      <c r="F10" s="44"/>
    </row>
    <row r="11" spans="1:6" ht="8.25" customHeight="1" x14ac:dyDescent="0.35">
      <c r="A11" s="56"/>
      <c r="B11" s="62"/>
      <c r="C11" s="67"/>
      <c r="D11" s="71"/>
      <c r="E11" s="62"/>
      <c r="F11" s="62"/>
    </row>
    <row r="12" spans="1:6" ht="20.149999999999999" customHeight="1" x14ac:dyDescent="0.35">
      <c r="A12" s="57" t="s">
        <v>18</v>
      </c>
      <c r="B12" s="43"/>
      <c r="C12" s="49"/>
      <c r="D12" s="51"/>
      <c r="E12" s="43"/>
      <c r="F12" s="43"/>
    </row>
    <row r="13" spans="1:6" ht="20.149999999999999" customHeight="1" x14ac:dyDescent="0.35">
      <c r="A13" s="58" t="s">
        <v>19</v>
      </c>
      <c r="B13" s="43">
        <f>AND!B13*$A$5</f>
        <v>137.27635008392562</v>
      </c>
      <c r="C13" s="49">
        <f>AND!C13*$A$5</f>
        <v>120.25845124152694</v>
      </c>
      <c r="D13" s="51"/>
      <c r="E13" s="43">
        <f>AND!E13*$A$5</f>
        <v>148.50024999999999</v>
      </c>
      <c r="F13" s="43">
        <f>AND!F13*$A$5</f>
        <v>164.3056</v>
      </c>
    </row>
    <row r="14" spans="1:6" ht="20.149999999999999" customHeight="1" x14ac:dyDescent="0.35">
      <c r="A14" s="58" t="s">
        <v>20</v>
      </c>
      <c r="B14" s="43">
        <f>AND!B14*$A$5</f>
        <v>0</v>
      </c>
      <c r="C14" s="49">
        <f>AND!C14*$A$5</f>
        <v>0</v>
      </c>
      <c r="D14" s="51"/>
      <c r="E14" s="43">
        <f>AND!E14*$A$5</f>
        <v>0</v>
      </c>
      <c r="F14" s="43">
        <f>AND!F14*$A$5</f>
        <v>0</v>
      </c>
    </row>
    <row r="15" spans="1:6" ht="20.149999999999999" customHeight="1" x14ac:dyDescent="0.35">
      <c r="A15" s="58" t="s">
        <v>21</v>
      </c>
      <c r="B15" s="43">
        <f>AND!B15*$A$5</f>
        <v>56.89471279554391</v>
      </c>
      <c r="C15" s="49">
        <f>AND!C15*$A$5</f>
        <v>66.770212985000015</v>
      </c>
      <c r="D15" s="51"/>
      <c r="E15" s="43">
        <f>AND!E15*$A$5</f>
        <v>64.77589248000001</v>
      </c>
      <c r="F15" s="43">
        <f>AND!F15*$A$5</f>
        <v>87.55</v>
      </c>
    </row>
    <row r="16" spans="1:6" ht="20.149999999999999" customHeight="1" x14ac:dyDescent="0.35">
      <c r="A16" s="58" t="s">
        <v>22</v>
      </c>
      <c r="B16" s="43">
        <f>AND!B16*$A$5</f>
        <v>729.10633563121166</v>
      </c>
      <c r="C16" s="49">
        <f>AND!C16*$A$5</f>
        <v>751.03624805161098</v>
      </c>
      <c r="D16" s="51"/>
      <c r="E16" s="43">
        <f>AND!E16*$A$5</f>
        <v>800.3258525089642</v>
      </c>
      <c r="F16" s="43">
        <f>AND!F16*$A$5</f>
        <v>873.68609375050812</v>
      </c>
    </row>
    <row r="17" spans="1:6" ht="20.149999999999999" customHeight="1" x14ac:dyDescent="0.35">
      <c r="A17" s="58" t="s">
        <v>23</v>
      </c>
      <c r="B17" s="43">
        <f>AND!B17*$A$5</f>
        <v>404.63438718869565</v>
      </c>
      <c r="C17" s="49">
        <f>AND!C17*$A$5</f>
        <v>497.26917628206655</v>
      </c>
      <c r="D17" s="51"/>
      <c r="E17" s="43">
        <f>AND!E17*$A$5</f>
        <v>387.13065</v>
      </c>
      <c r="F17" s="43">
        <f>AND!F17*$A$5</f>
        <v>403.37889999999999</v>
      </c>
    </row>
    <row r="18" spans="1:6" ht="20.149999999999999" customHeight="1" x14ac:dyDescent="0.35">
      <c r="A18" s="58" t="s">
        <v>24</v>
      </c>
      <c r="B18" s="43">
        <f>AND!B18*$A$5</f>
        <v>59.814664143475461</v>
      </c>
      <c r="C18" s="49">
        <f>AND!C18*$A$5</f>
        <v>72.665568271534767</v>
      </c>
      <c r="D18" s="51"/>
      <c r="E18" s="43">
        <f>AND!E18*$A$5</f>
        <v>53.312800000000003</v>
      </c>
      <c r="F18" s="43">
        <f>AND!F18*$A$5</f>
        <v>67.634950000000003</v>
      </c>
    </row>
    <row r="19" spans="1:6" ht="11.25" customHeight="1" x14ac:dyDescent="0.35">
      <c r="A19" s="58"/>
      <c r="B19" s="43"/>
      <c r="C19" s="49"/>
      <c r="D19" s="51"/>
      <c r="E19" s="43"/>
      <c r="F19" s="43"/>
    </row>
    <row r="20" spans="1:6" ht="20.149999999999999" customHeight="1" thickBot="1" x14ac:dyDescent="0.4">
      <c r="A20" s="59" t="s">
        <v>25</v>
      </c>
      <c r="B20" s="44">
        <f>AND!B20*$A$5</f>
        <v>1387.7264498428524</v>
      </c>
      <c r="C20" s="50">
        <f>SUM(C13:C18)</f>
        <v>1507.9996568317392</v>
      </c>
      <c r="D20" s="53">
        <f>(C20-B20)/B20</f>
        <v>8.6669247388422049E-2</v>
      </c>
      <c r="E20" s="44">
        <f>AND!E20*$A$5</f>
        <v>1454.0454449889644</v>
      </c>
      <c r="F20" s="44">
        <f>AND!F20*$A$5</f>
        <v>1596.5555437505084</v>
      </c>
    </row>
    <row r="21" spans="1:6" ht="11.25" customHeight="1" x14ac:dyDescent="0.35">
      <c r="A21" s="56"/>
      <c r="B21" s="62"/>
      <c r="C21" s="67"/>
      <c r="D21" s="71"/>
      <c r="E21" s="62"/>
      <c r="F21" s="62"/>
    </row>
    <row r="22" spans="1:6" ht="20.149999999999999" customHeight="1" x14ac:dyDescent="0.35">
      <c r="A22" s="57" t="s">
        <v>26</v>
      </c>
      <c r="B22" s="43"/>
      <c r="C22" s="49"/>
      <c r="D22" s="51"/>
      <c r="E22" s="43"/>
      <c r="F22" s="43"/>
    </row>
    <row r="23" spans="1:6" ht="20.149999999999999" customHeight="1" x14ac:dyDescent="0.35">
      <c r="A23" s="58" t="s">
        <v>27</v>
      </c>
      <c r="B23" s="43">
        <f>AND!B23*$A$5</f>
        <v>132.87700800254518</v>
      </c>
      <c r="C23" s="49">
        <f>AND!C23*$A$5</f>
        <v>143.1904237937639</v>
      </c>
      <c r="D23" s="51"/>
      <c r="E23" s="43">
        <f>AND!E23*$A$5</f>
        <v>121.45245</v>
      </c>
      <c r="F23" s="43">
        <f>AND!F23*$A$5</f>
        <v>119.84050000000001</v>
      </c>
    </row>
    <row r="24" spans="1:6" ht="19.5" customHeight="1" x14ac:dyDescent="0.35">
      <c r="A24" s="58" t="s">
        <v>28</v>
      </c>
      <c r="B24" s="43">
        <f>AND!B24*$A$5</f>
        <v>958.05888125778631</v>
      </c>
      <c r="C24" s="49">
        <f>AND!C24*$A$5</f>
        <v>1113.2990067168503</v>
      </c>
      <c r="D24" s="51"/>
      <c r="E24" s="43">
        <f>AND!E24*$A$5</f>
        <v>1377.2999568870014</v>
      </c>
      <c r="F24" s="43">
        <f>AND!F24*$A$5</f>
        <v>705.72860078920837</v>
      </c>
    </row>
    <row r="25" spans="1:6" ht="20.149999999999999" customHeight="1" x14ac:dyDescent="0.35">
      <c r="A25" s="58" t="s">
        <v>29</v>
      </c>
      <c r="B25" s="43">
        <f>AND!B25*$A$5</f>
        <v>91.733136161661378</v>
      </c>
      <c r="C25" s="49">
        <f>AND!C25*$A$5</f>
        <v>112.25699068944034</v>
      </c>
      <c r="D25" s="51"/>
      <c r="E25" s="43">
        <f>AND!E25*$A$5</f>
        <v>165.48495</v>
      </c>
      <c r="F25" s="43">
        <f>AND!F25*$A$5</f>
        <v>168.714</v>
      </c>
    </row>
    <row r="26" spans="1:6" ht="20.149999999999999" customHeight="1" x14ac:dyDescent="0.35">
      <c r="A26" s="58" t="s">
        <v>30</v>
      </c>
      <c r="B26" s="43">
        <f>AND!B26*$A$5</f>
        <v>251.58605168913081</v>
      </c>
      <c r="C26" s="49">
        <f>AND!C26*$A$5</f>
        <v>314.80461650000001</v>
      </c>
      <c r="D26" s="51"/>
      <c r="E26" s="43">
        <f>AND!E26*$A$5</f>
        <v>269.12732863478885</v>
      </c>
      <c r="F26" s="43">
        <f>AND!F26*$A$5</f>
        <v>329.28084625999992</v>
      </c>
    </row>
    <row r="27" spans="1:6" ht="18.75" customHeight="1" x14ac:dyDescent="0.35">
      <c r="A27" s="74" t="s">
        <v>31</v>
      </c>
      <c r="B27" s="43">
        <f>AND!B27*$A$5</f>
        <v>444.74426256153743</v>
      </c>
      <c r="C27" s="49">
        <f>AND!C27*$A$5</f>
        <v>350.03463644050413</v>
      </c>
      <c r="D27" s="51"/>
      <c r="E27" s="43">
        <f>AND!E27*$A$5</f>
        <v>440.31770625418994</v>
      </c>
      <c r="F27" s="43">
        <f>AND!F27*$A$5</f>
        <v>447.79250000000002</v>
      </c>
    </row>
    <row r="28" spans="1:6" ht="20.149999999999999" customHeight="1" x14ac:dyDescent="0.35">
      <c r="A28" s="58" t="s">
        <v>32</v>
      </c>
      <c r="B28" s="43">
        <f>AND!B28*$A$5</f>
        <v>1678.345428484384</v>
      </c>
      <c r="C28" s="49">
        <f>AND!C28*$A$5</f>
        <v>1722.0500612575038</v>
      </c>
      <c r="D28" s="51"/>
      <c r="E28" s="43">
        <f>AND!E28*$A$5</f>
        <v>2059.1289251575135</v>
      </c>
      <c r="F28" s="43">
        <f>AND!F28*$A$5</f>
        <v>2224.6712499999999</v>
      </c>
    </row>
    <row r="29" spans="1:6" ht="10.5" customHeight="1" x14ac:dyDescent="0.35">
      <c r="A29" s="58"/>
      <c r="B29" s="43"/>
      <c r="C29" s="49"/>
      <c r="D29" s="51"/>
      <c r="E29" s="43"/>
      <c r="F29" s="43"/>
    </row>
    <row r="30" spans="1:6" ht="20.149999999999999" customHeight="1" thickBot="1" x14ac:dyDescent="0.4">
      <c r="A30" s="59" t="s">
        <v>25</v>
      </c>
      <c r="B30" s="44">
        <f>AND!B30*$A$5</f>
        <v>3557.3447681570451</v>
      </c>
      <c r="C30" s="50">
        <f>SUM(C23:C28)</f>
        <v>3755.635735398062</v>
      </c>
      <c r="D30" s="53">
        <f>(C30-B30)/B30</f>
        <v>5.5741284627788719E-2</v>
      </c>
      <c r="E30" s="44">
        <f>AND!E30*$A$5</f>
        <v>4432.8113169334938</v>
      </c>
      <c r="F30" s="44">
        <f>AND!F30*$A$5</f>
        <v>3996.0276970492087</v>
      </c>
    </row>
    <row r="31" spans="1:6" ht="12" customHeight="1" x14ac:dyDescent="0.35">
      <c r="A31" s="56"/>
      <c r="B31" s="62"/>
      <c r="C31" s="67"/>
      <c r="D31" s="71"/>
      <c r="E31" s="62"/>
      <c r="F31" s="54"/>
    </row>
    <row r="32" spans="1:6" ht="20.149999999999999" customHeight="1" x14ac:dyDescent="0.35">
      <c r="A32" s="57" t="s">
        <v>33</v>
      </c>
      <c r="B32" s="43"/>
      <c r="C32" s="49"/>
      <c r="D32" s="51"/>
      <c r="E32" s="43"/>
      <c r="F32" s="54"/>
    </row>
    <row r="33" spans="1:6" ht="20.149999999999999" customHeight="1" x14ac:dyDescent="0.35">
      <c r="A33" s="58" t="s">
        <v>34</v>
      </c>
      <c r="B33" s="43">
        <f>AND!B33*$A$5</f>
        <v>71.636685400000005</v>
      </c>
      <c r="C33" s="49">
        <f>AND!C33*$A$5</f>
        <v>66.522704500000003</v>
      </c>
      <c r="D33" s="51">
        <f>(C33-B33)/B33</f>
        <v>-7.1387737601829371E-2</v>
      </c>
      <c r="E33" s="43">
        <f>AND!E33*$A$5</f>
        <v>77.662000000000006</v>
      </c>
      <c r="F33" s="54">
        <f>AND!F33*$A$5</f>
        <v>74.839799999999997</v>
      </c>
    </row>
    <row r="34" spans="1:6" ht="10.5" customHeight="1" thickBot="1" x14ac:dyDescent="0.4">
      <c r="A34" s="76"/>
      <c r="B34" s="44"/>
      <c r="C34" s="50"/>
      <c r="D34" s="53"/>
      <c r="E34" s="44"/>
      <c r="F34" s="84"/>
    </row>
    <row r="35" spans="1:6" s="25" customFormat="1" ht="19.5" customHeight="1" thickBot="1" x14ac:dyDescent="0.3">
      <c r="A35" s="104" t="s">
        <v>35</v>
      </c>
      <c r="B35" s="103">
        <f>AND!B35*$A$5</f>
        <v>5290.5606449989118</v>
      </c>
      <c r="C35" s="88">
        <f>C33+C30+C20+C9</f>
        <v>5721.5335194170666</v>
      </c>
      <c r="D35" s="30">
        <f>(C35-B35)/B35</f>
        <v>8.1460719068695869E-2</v>
      </c>
      <c r="E35" s="90">
        <f>AND!E35*$A$5</f>
        <v>6248.8574465876636</v>
      </c>
      <c r="F35" s="84">
        <f>AND!F35*$A$5</f>
        <v>6232.682305232729</v>
      </c>
    </row>
    <row r="36" spans="1:6" s="25" customFormat="1" ht="23.25" customHeight="1" x14ac:dyDescent="0.25">
      <c r="A36" s="91" t="s">
        <v>36</v>
      </c>
      <c r="B36" s="62"/>
      <c r="C36" s="67"/>
      <c r="D36" s="71"/>
      <c r="E36" s="62"/>
      <c r="F36" s="54"/>
    </row>
    <row r="37" spans="1:6" s="25" customFormat="1" ht="16.5" customHeight="1" x14ac:dyDescent="0.25">
      <c r="A37" s="92"/>
      <c r="B37" s="43"/>
      <c r="C37" s="49"/>
      <c r="D37" s="51"/>
      <c r="E37" s="43"/>
      <c r="F37" s="54"/>
    </row>
    <row r="38" spans="1:6" s="25" customFormat="1" ht="23.25" customHeight="1" x14ac:dyDescent="0.25">
      <c r="A38" s="93" t="s">
        <v>37</v>
      </c>
      <c r="B38" s="43">
        <f>AND!B38*$A$5</f>
        <v>1.0638462015982946</v>
      </c>
      <c r="C38" s="49">
        <f>AND!C38*$A$5</f>
        <v>0</v>
      </c>
      <c r="D38" s="51"/>
      <c r="E38" s="43">
        <f>AND!E38*$A$5</f>
        <v>0</v>
      </c>
      <c r="F38" s="54">
        <f>AND!F38*$A$5</f>
        <v>0</v>
      </c>
    </row>
    <row r="39" spans="1:6" s="25" customFormat="1" ht="23.25" customHeight="1" x14ac:dyDescent="0.25">
      <c r="A39" s="93" t="s">
        <v>38</v>
      </c>
      <c r="B39" s="43">
        <f>AND!B39*$A$5</f>
        <v>0</v>
      </c>
      <c r="C39" s="49">
        <f>AND!C39*$A$5</f>
        <v>0</v>
      </c>
      <c r="D39" s="51"/>
      <c r="E39" s="43">
        <f>AND!E39*$A$5</f>
        <v>0</v>
      </c>
      <c r="F39" s="54">
        <f>AND!F39*$A$5</f>
        <v>0</v>
      </c>
    </row>
    <row r="40" spans="1:6" s="25" customFormat="1" ht="23.25" customHeight="1" x14ac:dyDescent="0.35">
      <c r="A40" s="58" t="s">
        <v>39</v>
      </c>
      <c r="B40" s="43">
        <f>AND!B40*$A$5</f>
        <v>42.639797716100112</v>
      </c>
      <c r="C40" s="49">
        <f>AND!C40*$A$5</f>
        <v>168.26149229697424</v>
      </c>
      <c r="D40" s="51"/>
      <c r="E40" s="43">
        <f>AND!E40*$A$5</f>
        <v>0</v>
      </c>
      <c r="F40" s="54">
        <f>AND!F40*$A$5</f>
        <v>0</v>
      </c>
    </row>
    <row r="41" spans="1:6" s="25" customFormat="1" ht="23.25" customHeight="1" x14ac:dyDescent="0.35">
      <c r="A41" s="58" t="s">
        <v>40</v>
      </c>
      <c r="B41" s="43">
        <f>AND!B41*$A$5</f>
        <v>14.517848277933881</v>
      </c>
      <c r="C41" s="49">
        <f>AND!C41*$A$5</f>
        <v>13.336842421</v>
      </c>
      <c r="D41" s="51"/>
      <c r="E41" s="43">
        <f>AND!E41*$A$5</f>
        <v>0</v>
      </c>
      <c r="F41" s="54">
        <f>AND!F41*$A$5</f>
        <v>0</v>
      </c>
    </row>
    <row r="42" spans="1:6" s="25" customFormat="1" ht="23.25" customHeight="1" x14ac:dyDescent="0.35">
      <c r="A42" s="58" t="s">
        <v>41</v>
      </c>
      <c r="B42" s="43">
        <f>AND!B42*$A$5</f>
        <v>71.15549</v>
      </c>
      <c r="C42" s="49">
        <f>AND!C42*$A$5</f>
        <v>4.4536169999999995</v>
      </c>
      <c r="D42" s="51"/>
      <c r="E42" s="43">
        <f>AND!E42*$A$5</f>
        <v>0</v>
      </c>
      <c r="F42" s="54">
        <f>AND!F42*$A$5</f>
        <v>0</v>
      </c>
    </row>
    <row r="43" spans="1:6" s="25" customFormat="1" ht="23.25" customHeight="1" x14ac:dyDescent="0.35">
      <c r="A43" s="58" t="s">
        <v>42</v>
      </c>
      <c r="B43" s="43">
        <f>AND!B43*$A$5</f>
        <v>0</v>
      </c>
      <c r="C43" s="49">
        <f>AND!C43*$A$5</f>
        <v>403.19726022100002</v>
      </c>
      <c r="D43" s="51"/>
      <c r="E43" s="43">
        <f>AND!E43*$A$5</f>
        <v>1342.13635</v>
      </c>
      <c r="F43" s="54">
        <f>AND!F43*$A$5</f>
        <v>0</v>
      </c>
    </row>
    <row r="44" spans="1:6" s="25" customFormat="1" ht="23.25" customHeight="1" x14ac:dyDescent="0.35">
      <c r="A44" s="58" t="s">
        <v>43</v>
      </c>
      <c r="B44" s="43">
        <f>AND!B44*$A$5</f>
        <v>57.589874999999999</v>
      </c>
      <c r="C44" s="49">
        <f>AND!C44*$A$5</f>
        <v>26.035742600000003</v>
      </c>
      <c r="D44" s="51"/>
      <c r="E44" s="43">
        <f>AND!E44*$A$5</f>
        <v>0</v>
      </c>
      <c r="F44" s="54">
        <f>AND!F44*$A$5</f>
        <v>0</v>
      </c>
    </row>
    <row r="45" spans="1:6" s="25" customFormat="1" ht="23.25" customHeight="1" x14ac:dyDescent="0.35">
      <c r="A45" s="58" t="s">
        <v>44</v>
      </c>
      <c r="B45" s="43">
        <f>AND!B45*$A$5</f>
        <v>0</v>
      </c>
      <c r="C45" s="49">
        <f>AND!C45*$A$5</f>
        <v>0.64166481497109995</v>
      </c>
      <c r="D45" s="51"/>
      <c r="E45" s="43">
        <f>AND!E45*$A$5</f>
        <v>0</v>
      </c>
      <c r="F45" s="54">
        <f>AND!F45*$A$5</f>
        <v>0</v>
      </c>
    </row>
    <row r="46" spans="1:6" s="25" customFormat="1" ht="23.25" customHeight="1" x14ac:dyDescent="0.35">
      <c r="A46" s="58" t="s">
        <v>45</v>
      </c>
      <c r="B46" s="43">
        <f>AND!B46*$A$5</f>
        <v>117.13313119136568</v>
      </c>
      <c r="C46" s="49">
        <f>AND!C46*$A$5</f>
        <v>643.70365000000004</v>
      </c>
      <c r="D46" s="51"/>
      <c r="E46" s="43">
        <f>AND!E46*$A$5</f>
        <v>0</v>
      </c>
      <c r="F46" s="54">
        <f>AND!F46*$A$5</f>
        <v>0</v>
      </c>
    </row>
    <row r="47" spans="1:6" ht="20.149999999999999" customHeight="1" thickBot="1" x14ac:dyDescent="0.4">
      <c r="A47" s="94"/>
      <c r="B47" s="44"/>
      <c r="C47" s="50"/>
      <c r="D47" s="53"/>
      <c r="E47" s="44"/>
      <c r="F47" s="84"/>
    </row>
    <row r="48" spans="1:6" s="25" customFormat="1" ht="20.149999999999999" customHeight="1" thickBot="1" x14ac:dyDescent="0.3">
      <c r="A48" s="23" t="s">
        <v>46</v>
      </c>
      <c r="B48" s="90">
        <f>SUM(B38:B47)</f>
        <v>304.09998838699795</v>
      </c>
      <c r="C48" s="88">
        <f>SUM(C38:C47)</f>
        <v>1259.6302693539456</v>
      </c>
      <c r="D48" s="30"/>
      <c r="E48" s="90">
        <f>SUM(E38:E47)</f>
        <v>1342.13635</v>
      </c>
      <c r="F48" s="90">
        <f>SUM(F38:F47)</f>
        <v>0</v>
      </c>
    </row>
    <row r="49" spans="1:6" ht="16" thickBot="1" x14ac:dyDescent="0.4">
      <c r="A49" s="32" t="s">
        <v>47</v>
      </c>
      <c r="B49" s="90">
        <f>B35+B48</f>
        <v>5594.6606333859099</v>
      </c>
      <c r="C49" s="88">
        <f>C48+C35</f>
        <v>6981.1637887710122</v>
      </c>
      <c r="D49" s="30"/>
      <c r="E49" s="90">
        <f>E35+E48</f>
        <v>7590.9937965876634</v>
      </c>
      <c r="F49" s="31">
        <f>F35+F48</f>
        <v>6232.682305232729</v>
      </c>
    </row>
    <row r="51" spans="1:6" x14ac:dyDescent="0.35">
      <c r="A51" s="26"/>
      <c r="B51" s="26"/>
      <c r="C51" s="33"/>
      <c r="D51" s="34"/>
    </row>
    <row r="52" spans="1:6" x14ac:dyDescent="0.35">
      <c r="A52" s="27"/>
      <c r="B52" s="27"/>
      <c r="C52" s="27"/>
      <c r="D52" s="27"/>
    </row>
    <row r="53" spans="1:6" x14ac:dyDescent="0.35">
      <c r="A53" s="27"/>
      <c r="B53" s="28"/>
      <c r="C53" s="27"/>
      <c r="D53" s="27"/>
    </row>
    <row r="54" spans="1:6" x14ac:dyDescent="0.35">
      <c r="D54" s="102"/>
    </row>
    <row r="55" spans="1:6" x14ac:dyDescent="0.35">
      <c r="D55" s="102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a93c8f316099692bc73c3f3dcf1cf66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4bf86676dbd1e94e414369f5a6f83184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4B0C5B-C9D6-478E-9D51-89A99F0988B7}">
  <ds:schemaRefs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7142fb8c-34c4-4812-9772-edce9c0f7708"/>
    <ds:schemaRef ds:uri="9531799f-03d3-4eea-9293-7da2f8eec02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613035-4F98-4DCF-A1BA-7D1725178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37EC50-86AB-4CB5-9540-72E2FAE0E9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Sheet1</vt:lpstr>
      <vt:lpstr>AND</vt:lpstr>
      <vt:lpstr>16</vt:lpstr>
      <vt:lpstr>19</vt:lpstr>
      <vt:lpstr>20</vt:lpstr>
      <vt:lpstr>21</vt:lpstr>
      <vt:lpstr>22 23 60 </vt:lpstr>
      <vt:lpstr>57</vt:lpstr>
      <vt:lpstr>58</vt:lpstr>
      <vt:lpstr>60</vt:lpstr>
      <vt:lpstr>76</vt:lpstr>
      <vt:lpstr>78</vt:lpstr>
      <vt:lpstr>79</vt:lpstr>
      <vt:lpstr>80</vt:lpstr>
    </vt:vector>
  </TitlesOfParts>
  <Manager/>
  <Company>City of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Andrewes House actual service charge</dc:title>
  <dc:subject>Andrewes House, actual service charge, Barbican Estate</dc:subject>
  <dc:creator>City of London</dc:creator>
  <cp:keywords>Andrewes House, actual service charge, Barbican Estate</cp:keywords>
  <dc:description>Andrewes House, actual service charge, Barbican Estate</dc:description>
  <cp:lastModifiedBy>Stanton, Iain</cp:lastModifiedBy>
  <cp:revision/>
  <cp:lastPrinted>2025-07-30T09:37:49Z</cp:lastPrinted>
  <dcterms:created xsi:type="dcterms:W3CDTF">2008-07-18T13:57:08Z</dcterms:created>
  <dcterms:modified xsi:type="dcterms:W3CDTF">2026-02-02T09:00:03Z</dcterms:modified>
  <cp:category>Andrewes House, Actual service charge, Barbican Estate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2021-06-15T13:31:15Z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a0944970-f0db-4b2a-a73f-05c42387032f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