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poflondon.sharepoint.com/sites/BarbicanServiceChargeandRevenues/Shared Documents/General/Service Charge/Estimate/202526/WEBPAGES/"/>
    </mc:Choice>
  </mc:AlternateContent>
  <xr:revisionPtr revIDLastSave="401" documentId="13_ncr:1_{73CB7B52-0B5A-4798-884A-594D16139E72}" xr6:coauthVersionLast="47" xr6:coauthVersionMax="47" xr10:uidLastSave="{3F17D60D-7A46-4479-BCE1-8CAA38D4A00F}"/>
  <bookViews>
    <workbookView xWindow="-110" yWindow="-110" windowWidth="22780" windowHeight="14660" xr2:uid="{00000000-000D-0000-FFFF-FFFF00000000}"/>
  </bookViews>
  <sheets>
    <sheet name="BEN" sheetId="4" r:id="rId1"/>
    <sheet name="F2C" sheetId="5" r:id="rId2"/>
    <sheet name="M2A" sheetId="6" r:id="rId3"/>
    <sheet name="M2B" sheetId="7" r:id="rId4"/>
    <sheet name="M2C" sheetId="8" r:id="rId5"/>
    <sheet name="M3A" sheetId="9" r:id="rId6"/>
    <sheet name="M3B" sheetId="10" r:id="rId7"/>
    <sheet name="M3C" sheetId="11" r:id="rId8"/>
    <sheet name="M3D" sheetId="12" r:id="rId9"/>
    <sheet name="M3E" sheetId="13" r:id="rId10"/>
    <sheet name="M4A" sheetId="17" r:id="rId11"/>
  </sheets>
  <externalReferences>
    <externalReference r:id="rId12"/>
    <externalReference r:id="rId13"/>
    <externalReference r:id="rId14"/>
  </externalReferences>
  <definedNames>
    <definedName name="__123Graph_A" hidden="1">'[1]annex 6 attribution to blocks '!#REF!</definedName>
    <definedName name="__123Graph_AChart1" hidden="1">'[1]annex 6 attribution to blocks '!#REF!</definedName>
    <definedName name="__123Graph_AChart10" hidden="1">'[1]annex 6 attribution to blocks '!#REF!</definedName>
    <definedName name="__123Graph_AChart11" hidden="1">'[1]annex 6 attribution to blocks '!#REF!</definedName>
    <definedName name="__123Graph_AChart12" hidden="1">'[1]annex 6 attribution to blocks '!#REF!</definedName>
    <definedName name="__123Graph_AChart13" hidden="1">'[1]annex 6 attribution to blocks '!#REF!</definedName>
    <definedName name="__123Graph_AChart14" hidden="1">'[1]annex 6 attribution to blocks '!#REF!</definedName>
    <definedName name="__123Graph_AChart15" hidden="1">'[1]annex 6 attribution to blocks '!#REF!</definedName>
    <definedName name="__123Graph_AChart16" hidden="1">'[1]annex 6 attribution to blocks '!#REF!</definedName>
    <definedName name="__123Graph_AChart17" hidden="1">'[1]annex 6 attribution to blocks '!#REF!</definedName>
    <definedName name="__123Graph_AChart18" hidden="1">'[1]annex 6 attribution to blocks '!#REF!</definedName>
    <definedName name="__123Graph_AChart19" hidden="1">'[1]annex 6 attribution to blocks '!#REF!</definedName>
    <definedName name="__123Graph_AChart2" hidden="1">'[1]annex 6 attribution to blocks '!#REF!</definedName>
    <definedName name="__123Graph_AChart20" hidden="1">'[1]annex 6 attribution to blocks '!#REF!</definedName>
    <definedName name="__123Graph_AChart21" hidden="1">'[1]annex 6 attribution to blocks '!#REF!</definedName>
    <definedName name="__123Graph_AChart3" hidden="1">'[1]annex 6 attribution to blocks '!#REF!</definedName>
    <definedName name="__123Graph_AChart4" hidden="1">'[1]annex 6 attribution to blocks '!#REF!</definedName>
    <definedName name="__123Graph_AChart5" hidden="1">'[1]annex 6 attribution to blocks '!#REF!</definedName>
    <definedName name="__123Graph_AChart6" hidden="1">'[1]annex 6 attribution to blocks '!#REF!</definedName>
    <definedName name="__123Graph_AChart7" hidden="1">'[1]annex 6 attribution to blocks '!#REF!</definedName>
    <definedName name="__123Graph_AChart8" hidden="1">'[2]annex 6 attribution to blocks '!#REF!</definedName>
    <definedName name="__123Graph_AChart9" hidden="1">'[1]annex 6 attribution to blocks '!#REF!</definedName>
    <definedName name="__123Graph_ACurrent" hidden="1">'[1]annex 6 attribution to blocks '!#REF!</definedName>
    <definedName name="__123Graph_X" hidden="1">'[1]annex 6 attribution to blocks '!#REF!</definedName>
    <definedName name="__123Graph_XChart1" hidden="1">'[1]annex 6 attribution to blocks '!#REF!</definedName>
    <definedName name="__123Graph_XChart10" hidden="1">'[1]annex 6 attribution to blocks '!#REF!</definedName>
    <definedName name="__123Graph_XChart11" hidden="1">'[1]annex 6 attribution to blocks '!#REF!</definedName>
    <definedName name="__123Graph_XChart12" hidden="1">'[1]annex 6 attribution to blocks '!#REF!</definedName>
    <definedName name="__123Graph_XChart13" hidden="1">'[1]annex 6 attribution to blocks '!#REF!</definedName>
    <definedName name="__123Graph_XChart14" hidden="1">'[1]annex 6 attribution to blocks '!#REF!</definedName>
    <definedName name="__123Graph_XChart15" hidden="1">'[1]annex 6 attribution to blocks '!#REF!</definedName>
    <definedName name="__123Graph_XChart16" hidden="1">'[1]annex 6 attribution to blocks '!#REF!</definedName>
    <definedName name="__123Graph_XChart17" hidden="1">'[1]annex 6 attribution to blocks '!#REF!</definedName>
    <definedName name="__123Graph_XChart18" hidden="1">'[1]annex 6 attribution to blocks '!#REF!</definedName>
    <definedName name="__123Graph_XChart19" hidden="1">'[1]annex 6 attribution to blocks '!#REF!</definedName>
    <definedName name="__123Graph_XChart2" hidden="1">'[1]annex 6 attribution to blocks '!#REF!</definedName>
    <definedName name="__123Graph_XChart20" hidden="1">'[1]annex 6 attribution to blocks '!#REF!</definedName>
    <definedName name="__123Graph_XChart21" hidden="1">'[1]annex 6 attribution to blocks '!#REF!</definedName>
    <definedName name="__123Graph_XChart3" hidden="1">'[1]annex 6 attribution to blocks '!#REF!</definedName>
    <definedName name="__123Graph_XChart4" hidden="1">'[1]annex 6 attribution to blocks '!#REF!</definedName>
    <definedName name="__123Graph_XChart5" hidden="1">'[1]annex 6 attribution to blocks '!#REF!</definedName>
    <definedName name="__123Graph_XChart6" hidden="1">'[1]annex 6 attribution to blocks '!#REF!</definedName>
    <definedName name="__123Graph_XChart7" hidden="1">'[1]annex 6 attribution to blocks '!#REF!</definedName>
    <definedName name="__123Graph_XChart8" hidden="1">'[2]annex 6 attribution to blocks '!#REF!</definedName>
    <definedName name="__123Graph_XChart9" hidden="1">'[1]annex 6 attribution to blocks '!#REF!</definedName>
    <definedName name="__123Graph_XCurrent" hidden="1">'[1]annex 6 attribution to blocks '!#REF!</definedName>
    <definedName name="ANDREWES" localSheetId="0">#REF!</definedName>
    <definedName name="ANDREWES" localSheetId="1">#REF!</definedName>
    <definedName name="ANDREWES" localSheetId="2">#REF!</definedName>
    <definedName name="ANDREWES" localSheetId="3">#REF!</definedName>
    <definedName name="ANDREWES" localSheetId="4">#REF!</definedName>
    <definedName name="ANDREWES" localSheetId="5">#REF!</definedName>
    <definedName name="ANDREWES" localSheetId="6">#REF!</definedName>
    <definedName name="ANDREWES" localSheetId="7">#REF!</definedName>
    <definedName name="ANDREWES" localSheetId="8">#REF!</definedName>
    <definedName name="ANDREWES" localSheetId="9">#REF!</definedName>
    <definedName name="ANDREWES" localSheetId="10">#REF!</definedName>
    <definedName name="BEN_JONSON" localSheetId="0">#REF!</definedName>
    <definedName name="BEN_JONSON" localSheetId="1">#REF!</definedName>
    <definedName name="BEN_JONSON" localSheetId="2">#REF!</definedName>
    <definedName name="BEN_JONSON" localSheetId="3">#REF!</definedName>
    <definedName name="BEN_JONSON" localSheetId="4">#REF!</definedName>
    <definedName name="BEN_JONSON" localSheetId="5">#REF!</definedName>
    <definedName name="BEN_JONSON" localSheetId="6">#REF!</definedName>
    <definedName name="BEN_JONSON" localSheetId="7">#REF!</definedName>
    <definedName name="BEN_JONSON" localSheetId="8">#REF!</definedName>
    <definedName name="BEN_JONSON" localSheetId="9">#REF!</definedName>
    <definedName name="BEN_JONSON" localSheetId="10">#REF!</definedName>
    <definedName name="BRANDON" localSheetId="0">#REF!</definedName>
    <definedName name="BRANDON" localSheetId="1">#REF!</definedName>
    <definedName name="BRANDON" localSheetId="2">#REF!</definedName>
    <definedName name="BRANDON" localSheetId="3">#REF!</definedName>
    <definedName name="BRANDON" localSheetId="4">#REF!</definedName>
    <definedName name="BRANDON" localSheetId="5">#REF!</definedName>
    <definedName name="BRANDON" localSheetId="6">#REF!</definedName>
    <definedName name="BRANDON" localSheetId="7">#REF!</definedName>
    <definedName name="BRANDON" localSheetId="8">#REF!</definedName>
    <definedName name="BRANDON" localSheetId="9">#REF!</definedName>
    <definedName name="BRANDON" localSheetId="10">#REF!</definedName>
    <definedName name="BRETON" localSheetId="0">#REF!</definedName>
    <definedName name="BRETON" localSheetId="1">#REF!</definedName>
    <definedName name="BRETON" localSheetId="2">#REF!</definedName>
    <definedName name="BRETON" localSheetId="3">#REF!</definedName>
    <definedName name="BRETON" localSheetId="4">#REF!</definedName>
    <definedName name="BRETON" localSheetId="5">#REF!</definedName>
    <definedName name="BRETON" localSheetId="6">#REF!</definedName>
    <definedName name="BRETON" localSheetId="7">#REF!</definedName>
    <definedName name="BRETON" localSheetId="8">#REF!</definedName>
    <definedName name="BRETON" localSheetId="9">#REF!</definedName>
    <definedName name="BRETON" localSheetId="10">#REF!</definedName>
    <definedName name="BRYER" localSheetId="0">#REF!</definedName>
    <definedName name="BRYER" localSheetId="1">#REF!</definedName>
    <definedName name="BRYER" localSheetId="2">#REF!</definedName>
    <definedName name="BRYER" localSheetId="3">#REF!</definedName>
    <definedName name="BRYER" localSheetId="4">#REF!</definedName>
    <definedName name="BRYER" localSheetId="5">#REF!</definedName>
    <definedName name="BRYER" localSheetId="6">#REF!</definedName>
    <definedName name="BRYER" localSheetId="7">#REF!</definedName>
    <definedName name="BRYER" localSheetId="8">#REF!</definedName>
    <definedName name="BRYER" localSheetId="9">#REF!</definedName>
    <definedName name="BRYER" localSheetId="10">#REF!</definedName>
    <definedName name="BUNYAN" localSheetId="0">#REF!</definedName>
    <definedName name="BUNYAN" localSheetId="1">#REF!</definedName>
    <definedName name="BUNYAN" localSheetId="2">#REF!</definedName>
    <definedName name="BUNYAN" localSheetId="3">#REF!</definedName>
    <definedName name="BUNYAN" localSheetId="4">#REF!</definedName>
    <definedName name="BUNYAN" localSheetId="5">#REF!</definedName>
    <definedName name="BUNYAN" localSheetId="6">#REF!</definedName>
    <definedName name="BUNYAN" localSheetId="7">#REF!</definedName>
    <definedName name="BUNYAN" localSheetId="8">#REF!</definedName>
    <definedName name="BUNYAN" localSheetId="9">#REF!</definedName>
    <definedName name="BUNYAN" localSheetId="10">#REF!</definedName>
    <definedName name="CROMWELL" localSheetId="0">#REF!</definedName>
    <definedName name="CROMWELL" localSheetId="1">#REF!</definedName>
    <definedName name="CROMWELL" localSheetId="2">#REF!</definedName>
    <definedName name="CROMWELL" localSheetId="3">#REF!</definedName>
    <definedName name="CROMWELL" localSheetId="4">#REF!</definedName>
    <definedName name="CROMWELL" localSheetId="5">#REF!</definedName>
    <definedName name="CROMWELL" localSheetId="6">#REF!</definedName>
    <definedName name="CROMWELL" localSheetId="7">#REF!</definedName>
    <definedName name="CROMWELL" localSheetId="8">#REF!</definedName>
    <definedName name="CROMWELL" localSheetId="9">#REF!</definedName>
    <definedName name="CROMWELL" localSheetId="10">#REF!</definedName>
    <definedName name="DEFOE" localSheetId="0">#REF!</definedName>
    <definedName name="DEFOE" localSheetId="1">#REF!</definedName>
    <definedName name="DEFOE" localSheetId="2">#REF!</definedName>
    <definedName name="DEFOE" localSheetId="3">#REF!</definedName>
    <definedName name="DEFOE" localSheetId="4">#REF!</definedName>
    <definedName name="DEFOE" localSheetId="5">#REF!</definedName>
    <definedName name="DEFOE" localSheetId="6">#REF!</definedName>
    <definedName name="DEFOE" localSheetId="7">#REF!</definedName>
    <definedName name="DEFOE" localSheetId="8">#REF!</definedName>
    <definedName name="DEFOE" localSheetId="9">#REF!</definedName>
    <definedName name="DEFOE" localSheetId="10">#REF!</definedName>
    <definedName name="GILBERT" localSheetId="0">#REF!</definedName>
    <definedName name="GILBERT" localSheetId="1">#REF!</definedName>
    <definedName name="GILBERT" localSheetId="2">#REF!</definedName>
    <definedName name="GILBERT" localSheetId="3">#REF!</definedName>
    <definedName name="GILBERT" localSheetId="4">#REF!</definedName>
    <definedName name="GILBERT" localSheetId="5">#REF!</definedName>
    <definedName name="GILBERT" localSheetId="6">#REF!</definedName>
    <definedName name="GILBERT" localSheetId="7">#REF!</definedName>
    <definedName name="GILBERT" localSheetId="8">#REF!</definedName>
    <definedName name="GILBERT" localSheetId="9">#REF!</definedName>
    <definedName name="GILBERT" localSheetId="10">#REF!</definedName>
    <definedName name="ITEM" localSheetId="0">#REF!</definedName>
    <definedName name="ITEM" localSheetId="1">#REF!</definedName>
    <definedName name="ITEM" localSheetId="2">#REF!</definedName>
    <definedName name="ITEM" localSheetId="3">#REF!</definedName>
    <definedName name="ITEM" localSheetId="4">#REF!</definedName>
    <definedName name="ITEM" localSheetId="5">#REF!</definedName>
    <definedName name="ITEM" localSheetId="6">#REF!</definedName>
    <definedName name="ITEM" localSheetId="7">#REF!</definedName>
    <definedName name="ITEM" localSheetId="8">#REF!</definedName>
    <definedName name="ITEM" localSheetId="9">#REF!</definedName>
    <definedName name="ITEM" localSheetId="10">#REF!</definedName>
    <definedName name="J.TRUNDLE" localSheetId="0">#REF!</definedName>
    <definedName name="J.TRUNDLE" localSheetId="1">#REF!</definedName>
    <definedName name="J.TRUNDLE" localSheetId="2">#REF!</definedName>
    <definedName name="J.TRUNDLE" localSheetId="3">#REF!</definedName>
    <definedName name="J.TRUNDLE" localSheetId="4">#REF!</definedName>
    <definedName name="J.TRUNDLE" localSheetId="5">#REF!</definedName>
    <definedName name="J.TRUNDLE" localSheetId="6">#REF!</definedName>
    <definedName name="J.TRUNDLE" localSheetId="7">#REF!</definedName>
    <definedName name="J.TRUNDLE" localSheetId="8">#REF!</definedName>
    <definedName name="J.TRUNDLE" localSheetId="9">#REF!</definedName>
    <definedName name="J.TRUNDLE" localSheetId="10">#REF!</definedName>
    <definedName name="L.JONES" localSheetId="0">#REF!</definedName>
    <definedName name="L.JONES" localSheetId="1">#REF!</definedName>
    <definedName name="L.JONES" localSheetId="2">#REF!</definedName>
    <definedName name="L.JONES" localSheetId="3">#REF!</definedName>
    <definedName name="L.JONES" localSheetId="4">#REF!</definedName>
    <definedName name="L.JONES" localSheetId="5">#REF!</definedName>
    <definedName name="L.JONES" localSheetId="6">#REF!</definedName>
    <definedName name="L.JONES" localSheetId="7">#REF!</definedName>
    <definedName name="L.JONES" localSheetId="8">#REF!</definedName>
    <definedName name="L.JONES" localSheetId="9">#REF!</definedName>
    <definedName name="L.JONES" localSheetId="10">#REF!</definedName>
    <definedName name="LAUDERDALE" localSheetId="0">#REF!</definedName>
    <definedName name="LAUDERDALE" localSheetId="1">#REF!</definedName>
    <definedName name="LAUDERDALE" localSheetId="2">#REF!</definedName>
    <definedName name="LAUDERDALE" localSheetId="3">#REF!</definedName>
    <definedName name="LAUDERDALE" localSheetId="4">#REF!</definedName>
    <definedName name="LAUDERDALE" localSheetId="5">#REF!</definedName>
    <definedName name="LAUDERDALE" localSheetId="6">#REF!</definedName>
    <definedName name="LAUDERDALE" localSheetId="7">#REF!</definedName>
    <definedName name="LAUDERDALE" localSheetId="8">#REF!</definedName>
    <definedName name="LAUDERDALE" localSheetId="9">#REF!</definedName>
    <definedName name="LAUDERDALE" localSheetId="10">#REF!</definedName>
    <definedName name="MILTON" localSheetId="0">#REF!</definedName>
    <definedName name="MILTON" localSheetId="1">#REF!</definedName>
    <definedName name="MILTON" localSheetId="2">#REF!</definedName>
    <definedName name="MILTON" localSheetId="3">#REF!</definedName>
    <definedName name="MILTON" localSheetId="4">#REF!</definedName>
    <definedName name="MILTON" localSheetId="5">#REF!</definedName>
    <definedName name="MILTON" localSheetId="6">#REF!</definedName>
    <definedName name="MILTON" localSheetId="7">#REF!</definedName>
    <definedName name="MILTON" localSheetId="8">#REF!</definedName>
    <definedName name="MILTON" localSheetId="9">#REF!</definedName>
    <definedName name="MILTON" localSheetId="10">#REF!</definedName>
    <definedName name="MOUNTJOY" localSheetId="0">#REF!</definedName>
    <definedName name="MOUNTJOY" localSheetId="1">#REF!</definedName>
    <definedName name="MOUNTJOY" localSheetId="2">#REF!</definedName>
    <definedName name="MOUNTJOY" localSheetId="3">#REF!</definedName>
    <definedName name="MOUNTJOY" localSheetId="4">#REF!</definedName>
    <definedName name="MOUNTJOY" localSheetId="5">#REF!</definedName>
    <definedName name="MOUNTJOY" localSheetId="6">#REF!</definedName>
    <definedName name="MOUNTJOY" localSheetId="7">#REF!</definedName>
    <definedName name="MOUNTJOY" localSheetId="8">#REF!</definedName>
    <definedName name="MOUNTJOY" localSheetId="9">#REF!</definedName>
    <definedName name="MOUNTJOY" localSheetId="10">#REF!</definedName>
    <definedName name="SEDDON" localSheetId="0">#REF!</definedName>
    <definedName name="SEDDON" localSheetId="1">#REF!</definedName>
    <definedName name="SEDDON" localSheetId="2">#REF!</definedName>
    <definedName name="SEDDON" localSheetId="3">#REF!</definedName>
    <definedName name="SEDDON" localSheetId="4">#REF!</definedName>
    <definedName name="SEDDON" localSheetId="5">#REF!</definedName>
    <definedName name="SEDDON" localSheetId="6">#REF!</definedName>
    <definedName name="SEDDON" localSheetId="7">#REF!</definedName>
    <definedName name="SEDDON" localSheetId="8">#REF!</definedName>
    <definedName name="SEDDON" localSheetId="9">#REF!</definedName>
    <definedName name="SEDDON" localSheetId="10">#REF!</definedName>
    <definedName name="SHAKESPEARE" localSheetId="0">#REF!</definedName>
    <definedName name="SHAKESPEARE" localSheetId="1">#REF!</definedName>
    <definedName name="SHAKESPEARE" localSheetId="2">#REF!</definedName>
    <definedName name="SHAKESPEARE" localSheetId="3">#REF!</definedName>
    <definedName name="SHAKESPEARE" localSheetId="4">#REF!</definedName>
    <definedName name="SHAKESPEARE" localSheetId="5">#REF!</definedName>
    <definedName name="SHAKESPEARE" localSheetId="6">#REF!</definedName>
    <definedName name="SHAKESPEARE" localSheetId="7">#REF!</definedName>
    <definedName name="SHAKESPEARE" localSheetId="8">#REF!</definedName>
    <definedName name="SHAKESPEARE" localSheetId="9">#REF!</definedName>
    <definedName name="SHAKESPEARE" localSheetId="10">#REF!</definedName>
    <definedName name="SPEED" localSheetId="0">#REF!</definedName>
    <definedName name="SPEED" localSheetId="1">#REF!</definedName>
    <definedName name="SPEED" localSheetId="2">#REF!</definedName>
    <definedName name="SPEED" localSheetId="3">#REF!</definedName>
    <definedName name="SPEED" localSheetId="4">#REF!</definedName>
    <definedName name="SPEED" localSheetId="5">#REF!</definedName>
    <definedName name="SPEED" localSheetId="6">#REF!</definedName>
    <definedName name="SPEED" localSheetId="7">#REF!</definedName>
    <definedName name="SPEED" localSheetId="8">#REF!</definedName>
    <definedName name="SPEED" localSheetId="9">#REF!</definedName>
    <definedName name="SPEED" localSheetId="10">#REF!</definedName>
    <definedName name="THOMAS_MORE" localSheetId="0">#REF!</definedName>
    <definedName name="THOMAS_MORE" localSheetId="1">#REF!</definedName>
    <definedName name="THOMAS_MORE" localSheetId="2">#REF!</definedName>
    <definedName name="THOMAS_MORE" localSheetId="3">#REF!</definedName>
    <definedName name="THOMAS_MORE" localSheetId="4">#REF!</definedName>
    <definedName name="THOMAS_MORE" localSheetId="5">#REF!</definedName>
    <definedName name="THOMAS_MORE" localSheetId="6">#REF!</definedName>
    <definedName name="THOMAS_MORE" localSheetId="7">#REF!</definedName>
    <definedName name="THOMAS_MORE" localSheetId="8">#REF!</definedName>
    <definedName name="THOMAS_MORE" localSheetId="9">#REF!</definedName>
    <definedName name="THOMAS_MORE" localSheetId="10">#REF!</definedName>
    <definedName name="WALLSIDE__" localSheetId="0">#REF!</definedName>
    <definedName name="WALLSIDE__" localSheetId="1">#REF!</definedName>
    <definedName name="WALLSIDE__" localSheetId="2">#REF!</definedName>
    <definedName name="WALLSIDE__" localSheetId="3">#REF!</definedName>
    <definedName name="WALLSIDE__" localSheetId="4">#REF!</definedName>
    <definedName name="WALLSIDE__" localSheetId="5">#REF!</definedName>
    <definedName name="WALLSIDE__" localSheetId="6">#REF!</definedName>
    <definedName name="WALLSIDE__" localSheetId="7">#REF!</definedName>
    <definedName name="WALLSIDE__" localSheetId="8">#REF!</definedName>
    <definedName name="WALLSIDE__" localSheetId="9">#REF!</definedName>
    <definedName name="WALLSIDE__" localSheetId="10">#REF!</definedName>
    <definedName name="WILLOUGHBY" localSheetId="0">#REF!</definedName>
    <definedName name="WILLOUGHBY" localSheetId="1">#REF!</definedName>
    <definedName name="WILLOUGHBY" localSheetId="2">#REF!</definedName>
    <definedName name="WILLOUGHBY" localSheetId="3">#REF!</definedName>
    <definedName name="WILLOUGHBY" localSheetId="4">#REF!</definedName>
    <definedName name="WILLOUGHBY" localSheetId="5">#REF!</definedName>
    <definedName name="WILLOUGHBY" localSheetId="6">#REF!</definedName>
    <definedName name="WILLOUGHBY" localSheetId="7">#REF!</definedName>
    <definedName name="WILLOUGHBY" localSheetId="8">#REF!</definedName>
    <definedName name="WILLOUGHBY" localSheetId="9">#REF!</definedName>
    <definedName name="WILLOUGHBY" localSheetId="10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4" l="1"/>
  <c r="C38" i="6" s="1"/>
  <c r="E38" i="6" s="1"/>
  <c r="G38" i="6" s="1"/>
  <c r="C37" i="4"/>
  <c r="B38" i="4"/>
  <c r="B38" i="17" s="1"/>
  <c r="D38" i="17" s="1"/>
  <c r="B37" i="4"/>
  <c r="C32" i="4"/>
  <c r="B32" i="4"/>
  <c r="C27" i="4"/>
  <c r="C26" i="4"/>
  <c r="C25" i="4"/>
  <c r="C24" i="4"/>
  <c r="C23" i="4"/>
  <c r="C22" i="4"/>
  <c r="B27" i="4"/>
  <c r="B26" i="4"/>
  <c r="B25" i="4"/>
  <c r="B24" i="4"/>
  <c r="B23" i="4"/>
  <c r="B22" i="4"/>
  <c r="C17" i="4"/>
  <c r="C16" i="4"/>
  <c r="C15" i="4"/>
  <c r="C14" i="4"/>
  <c r="C13" i="4"/>
  <c r="C12" i="4"/>
  <c r="B17" i="4"/>
  <c r="B16" i="4"/>
  <c r="B15" i="4"/>
  <c r="B14" i="4"/>
  <c r="B13" i="4"/>
  <c r="B12" i="4"/>
  <c r="C8" i="4"/>
  <c r="B8" i="4"/>
  <c r="C38" i="17" l="1"/>
  <c r="E38" i="17" s="1"/>
  <c r="G38" i="17" s="1"/>
  <c r="C38" i="13"/>
  <c r="E38" i="13" s="1"/>
  <c r="G38" i="13" s="1"/>
  <c r="C38" i="12"/>
  <c r="E38" i="12" s="1"/>
  <c r="G38" i="12" s="1"/>
  <c r="C38" i="11"/>
  <c r="E38" i="11" s="1"/>
  <c r="G38" i="11" s="1"/>
  <c r="C38" i="10"/>
  <c r="E38" i="10" s="1"/>
  <c r="G38" i="10" s="1"/>
  <c r="C38" i="9"/>
  <c r="E38" i="9" s="1"/>
  <c r="G38" i="9" s="1"/>
  <c r="C38" i="8"/>
  <c r="E38" i="8" s="1"/>
  <c r="G38" i="8" s="1"/>
  <c r="C38" i="5"/>
  <c r="E38" i="5" s="1"/>
  <c r="G38" i="5" s="1"/>
  <c r="C38" i="7"/>
  <c r="E38" i="7" s="1"/>
  <c r="G38" i="7" s="1"/>
  <c r="B38" i="5"/>
  <c r="D38" i="5" s="1"/>
  <c r="B38" i="7"/>
  <c r="D38" i="7" s="1"/>
  <c r="B38" i="8"/>
  <c r="D38" i="8" s="1"/>
  <c r="B38" i="9"/>
  <c r="D38" i="9" s="1"/>
  <c r="B38" i="10"/>
  <c r="D38" i="10" s="1"/>
  <c r="B38" i="11"/>
  <c r="D38" i="11" s="1"/>
  <c r="B38" i="12"/>
  <c r="D38" i="12" s="1"/>
  <c r="B38" i="13"/>
  <c r="D38" i="13" s="1"/>
  <c r="B38" i="6"/>
  <c r="D38" i="6" s="1"/>
  <c r="E23" i="4"/>
  <c r="E8" i="4"/>
  <c r="E15" i="4"/>
  <c r="E27" i="4"/>
  <c r="E12" i="4"/>
  <c r="E16" i="4"/>
  <c r="E24" i="4"/>
  <c r="E32" i="4"/>
  <c r="E17" i="4"/>
  <c r="E25" i="4"/>
  <c r="E14" i="4"/>
  <c r="E22" i="4"/>
  <c r="E26" i="4"/>
  <c r="B29" i="4" l="1"/>
  <c r="C19" i="4" l="1"/>
  <c r="B37" i="7"/>
  <c r="B37" i="8"/>
  <c r="B37" i="9"/>
  <c r="B37" i="10"/>
  <c r="B37" i="11"/>
  <c r="B37" i="12"/>
  <c r="B37" i="13"/>
  <c r="B37" i="17"/>
  <c r="B37" i="6"/>
  <c r="B37" i="5"/>
  <c r="D37" i="17" l="1"/>
  <c r="D37" i="13"/>
  <c r="D37" i="12"/>
  <c r="D37" i="11"/>
  <c r="D37" i="10"/>
  <c r="D37" i="9"/>
  <c r="D37" i="8"/>
  <c r="D37" i="7"/>
  <c r="D37" i="6"/>
  <c r="D37" i="5"/>
  <c r="B29" i="17" l="1"/>
  <c r="B29" i="13"/>
  <c r="B29" i="10"/>
  <c r="B29" i="12"/>
  <c r="B29" i="11"/>
  <c r="B29" i="9"/>
  <c r="B29" i="5"/>
  <c r="B29" i="8"/>
  <c r="B29" i="7"/>
  <c r="B29" i="6"/>
  <c r="B40" i="6" l="1"/>
  <c r="B40" i="8"/>
  <c r="B40" i="10"/>
  <c r="B40" i="12"/>
  <c r="B40" i="17"/>
  <c r="B40" i="7"/>
  <c r="B40" i="9"/>
  <c r="B40" i="11"/>
  <c r="B40" i="13"/>
  <c r="B40" i="5"/>
  <c r="D40" i="6" l="1"/>
  <c r="D40" i="11" l="1"/>
  <c r="D40" i="5"/>
  <c r="D40" i="13"/>
  <c r="D40" i="9"/>
  <c r="D40" i="7"/>
  <c r="D40" i="17"/>
  <c r="D40" i="12"/>
  <c r="D40" i="10"/>
  <c r="D40" i="8"/>
  <c r="C32" i="9"/>
  <c r="B32" i="9"/>
  <c r="D32" i="9" s="1"/>
  <c r="B27" i="17"/>
  <c r="D27" i="17" s="1"/>
  <c r="C26" i="9"/>
  <c r="E26" i="9" s="1"/>
  <c r="G26" i="9" s="1"/>
  <c r="C25" i="8"/>
  <c r="E25" i="8" s="1"/>
  <c r="G25" i="8" s="1"/>
  <c r="B25" i="17"/>
  <c r="D25" i="17" s="1"/>
  <c r="C24" i="13"/>
  <c r="E24" i="13" s="1"/>
  <c r="G24" i="13" s="1"/>
  <c r="B24" i="17"/>
  <c r="D24" i="17" s="1"/>
  <c r="B23" i="17"/>
  <c r="D23" i="17" s="1"/>
  <c r="C22" i="9"/>
  <c r="E22" i="9" s="1"/>
  <c r="G22" i="9" s="1"/>
  <c r="C17" i="8"/>
  <c r="E17" i="8" s="1"/>
  <c r="G17" i="8" s="1"/>
  <c r="B17" i="17"/>
  <c r="D17" i="17" s="1"/>
  <c r="C16" i="6"/>
  <c r="B16" i="5"/>
  <c r="D16" i="5" s="1"/>
  <c r="C15" i="17"/>
  <c r="E15" i="17" s="1"/>
  <c r="G15" i="17" s="1"/>
  <c r="B15" i="17"/>
  <c r="D15" i="17" s="1"/>
  <c r="C14" i="12"/>
  <c r="E14" i="12" s="1"/>
  <c r="G14" i="12" s="1"/>
  <c r="B14" i="5"/>
  <c r="D14" i="5" s="1"/>
  <c r="C13" i="9"/>
  <c r="E13" i="9" s="1"/>
  <c r="G13" i="9" s="1"/>
  <c r="B13" i="17"/>
  <c r="D13" i="17" s="1"/>
  <c r="C12" i="8"/>
  <c r="E12" i="8" s="1"/>
  <c r="G12" i="8" s="1"/>
  <c r="B12" i="17"/>
  <c r="B8" i="17"/>
  <c r="D8" i="17" s="1"/>
  <c r="C27" i="10"/>
  <c r="E27" i="10" s="1"/>
  <c r="G27" i="10" s="1"/>
  <c r="C14" i="8"/>
  <c r="E14" i="8" s="1"/>
  <c r="G14" i="8" s="1"/>
  <c r="C15" i="5"/>
  <c r="E15" i="5" s="1"/>
  <c r="G15" i="5" s="1"/>
  <c r="B32" i="13"/>
  <c r="D32" i="13" s="1"/>
  <c r="B27" i="11"/>
  <c r="D27" i="11" s="1"/>
  <c r="B15" i="7"/>
  <c r="D15" i="7" s="1"/>
  <c r="B13" i="12"/>
  <c r="D13" i="12" s="1"/>
  <c r="B8" i="11"/>
  <c r="D8" i="11" s="1"/>
  <c r="E32" i="9" l="1"/>
  <c r="G32" i="9" s="1"/>
  <c r="I32" i="9"/>
  <c r="C24" i="5"/>
  <c r="E24" i="5" s="1"/>
  <c r="G24" i="5" s="1"/>
  <c r="C25" i="7"/>
  <c r="E25" i="7" s="1"/>
  <c r="G25" i="7" s="1"/>
  <c r="C24" i="9"/>
  <c r="E24" i="9" s="1"/>
  <c r="G24" i="9" s="1"/>
  <c r="C32" i="13"/>
  <c r="B17" i="10"/>
  <c r="D17" i="10" s="1"/>
  <c r="B23" i="13"/>
  <c r="D23" i="13" s="1"/>
  <c r="B25" i="8"/>
  <c r="D25" i="8" s="1"/>
  <c r="B16" i="17"/>
  <c r="D16" i="17" s="1"/>
  <c r="C32" i="5"/>
  <c r="C17" i="5"/>
  <c r="E17" i="5" s="1"/>
  <c r="G17" i="5" s="1"/>
  <c r="C13" i="5"/>
  <c r="E13" i="5" s="1"/>
  <c r="G13" i="5" s="1"/>
  <c r="C16" i="9"/>
  <c r="E16" i="9" s="1"/>
  <c r="G16" i="9" s="1"/>
  <c r="C24" i="11"/>
  <c r="E24" i="11" s="1"/>
  <c r="G24" i="11" s="1"/>
  <c r="C16" i="13"/>
  <c r="E16" i="13" s="1"/>
  <c r="G16" i="13" s="1"/>
  <c r="C26" i="5"/>
  <c r="E26" i="5" s="1"/>
  <c r="G26" i="5" s="1"/>
  <c r="C22" i="5"/>
  <c r="E22" i="5" s="1"/>
  <c r="G22" i="5" s="1"/>
  <c r="C16" i="5"/>
  <c r="E16" i="5" s="1"/>
  <c r="G16" i="5" s="1"/>
  <c r="C14" i="5"/>
  <c r="E14" i="5" s="1"/>
  <c r="G14" i="5" s="1"/>
  <c r="B8" i="7"/>
  <c r="D8" i="7" s="1"/>
  <c r="B12" i="13"/>
  <c r="D12" i="13" s="1"/>
  <c r="B15" i="11"/>
  <c r="D15" i="11" s="1"/>
  <c r="B13" i="8"/>
  <c r="D13" i="8" s="1"/>
  <c r="B17" i="6"/>
  <c r="D17" i="6" s="1"/>
  <c r="B25" i="12"/>
  <c r="D25" i="12" s="1"/>
  <c r="B23" i="9"/>
  <c r="D23" i="9" s="1"/>
  <c r="B27" i="7"/>
  <c r="D27" i="7" s="1"/>
  <c r="B32" i="17"/>
  <c r="D32" i="17" s="1"/>
  <c r="B8" i="5"/>
  <c r="D8" i="5" s="1"/>
  <c r="B8" i="9"/>
  <c r="D8" i="9" s="1"/>
  <c r="B12" i="5"/>
  <c r="D12" i="5" s="1"/>
  <c r="B15" i="13"/>
  <c r="D15" i="13" s="1"/>
  <c r="B17" i="12"/>
  <c r="D17" i="12" s="1"/>
  <c r="B13" i="10"/>
  <c r="D13" i="10" s="1"/>
  <c r="B15" i="9"/>
  <c r="D15" i="9" s="1"/>
  <c r="B17" i="8"/>
  <c r="D17" i="8" s="1"/>
  <c r="B13" i="6"/>
  <c r="D13" i="6" s="1"/>
  <c r="B25" i="5"/>
  <c r="D25" i="5" s="1"/>
  <c r="B27" i="13"/>
  <c r="D27" i="13" s="1"/>
  <c r="B23" i="11"/>
  <c r="D23" i="11" s="1"/>
  <c r="B25" i="10"/>
  <c r="D25" i="10" s="1"/>
  <c r="B27" i="9"/>
  <c r="D27" i="9" s="1"/>
  <c r="B23" i="7"/>
  <c r="D23" i="7" s="1"/>
  <c r="B25" i="6"/>
  <c r="D25" i="6" s="1"/>
  <c r="B12" i="6"/>
  <c r="D12" i="6" s="1"/>
  <c r="B12" i="7"/>
  <c r="D12" i="7" s="1"/>
  <c r="B12" i="8"/>
  <c r="D12" i="8" s="1"/>
  <c r="B12" i="9"/>
  <c r="D12" i="9" s="1"/>
  <c r="B12" i="10"/>
  <c r="D12" i="10" s="1"/>
  <c r="B12" i="11"/>
  <c r="D12" i="11" s="1"/>
  <c r="B12" i="12"/>
  <c r="D12" i="12" s="1"/>
  <c r="B14" i="6"/>
  <c r="D14" i="6" s="1"/>
  <c r="B14" i="7"/>
  <c r="D14" i="7" s="1"/>
  <c r="B14" i="8"/>
  <c r="D14" i="8" s="1"/>
  <c r="B14" i="9"/>
  <c r="D14" i="9" s="1"/>
  <c r="B14" i="10"/>
  <c r="D14" i="10" s="1"/>
  <c r="B14" i="11"/>
  <c r="D14" i="11" s="1"/>
  <c r="B14" i="12"/>
  <c r="D14" i="12" s="1"/>
  <c r="B14" i="13"/>
  <c r="D14" i="13" s="1"/>
  <c r="B16" i="6"/>
  <c r="D16" i="6" s="1"/>
  <c r="B16" i="7"/>
  <c r="D16" i="7" s="1"/>
  <c r="B16" i="8"/>
  <c r="D16" i="8" s="1"/>
  <c r="B16" i="9"/>
  <c r="D16" i="9" s="1"/>
  <c r="B16" i="10"/>
  <c r="D16" i="10" s="1"/>
  <c r="B16" i="11"/>
  <c r="D16" i="11" s="1"/>
  <c r="B16" i="12"/>
  <c r="D16" i="12" s="1"/>
  <c r="B16" i="13"/>
  <c r="D16" i="13" s="1"/>
  <c r="B22" i="6"/>
  <c r="D22" i="6" s="1"/>
  <c r="B22" i="7"/>
  <c r="D22" i="7" s="1"/>
  <c r="B22" i="8"/>
  <c r="D22" i="8" s="1"/>
  <c r="B22" i="9"/>
  <c r="B22" i="10"/>
  <c r="D22" i="10" s="1"/>
  <c r="B22" i="11"/>
  <c r="D22" i="11" s="1"/>
  <c r="B22" i="12"/>
  <c r="D22" i="12" s="1"/>
  <c r="B22" i="13"/>
  <c r="D22" i="13" s="1"/>
  <c r="B22" i="5"/>
  <c r="D22" i="5" s="1"/>
  <c r="B24" i="6"/>
  <c r="D24" i="6" s="1"/>
  <c r="B24" i="7"/>
  <c r="D24" i="7" s="1"/>
  <c r="B24" i="8"/>
  <c r="D24" i="8" s="1"/>
  <c r="B24" i="9"/>
  <c r="D24" i="9" s="1"/>
  <c r="B24" i="10"/>
  <c r="D24" i="10" s="1"/>
  <c r="B24" i="11"/>
  <c r="D24" i="11" s="1"/>
  <c r="B24" i="12"/>
  <c r="D24" i="12" s="1"/>
  <c r="B24" i="13"/>
  <c r="D24" i="13" s="1"/>
  <c r="B24" i="5"/>
  <c r="D24" i="5" s="1"/>
  <c r="B26" i="6"/>
  <c r="D26" i="6" s="1"/>
  <c r="B26" i="7"/>
  <c r="D26" i="7" s="1"/>
  <c r="B26" i="8"/>
  <c r="D26" i="8" s="1"/>
  <c r="B26" i="9"/>
  <c r="D26" i="9" s="1"/>
  <c r="B26" i="10"/>
  <c r="D26" i="10" s="1"/>
  <c r="B26" i="11"/>
  <c r="D26" i="11" s="1"/>
  <c r="B26" i="12"/>
  <c r="D26" i="12" s="1"/>
  <c r="B26" i="13"/>
  <c r="D26" i="13" s="1"/>
  <c r="B26" i="5"/>
  <c r="D26" i="5" s="1"/>
  <c r="B32" i="6"/>
  <c r="D32" i="6" s="1"/>
  <c r="B32" i="8"/>
  <c r="D32" i="8" s="1"/>
  <c r="B32" i="10"/>
  <c r="D32" i="10" s="1"/>
  <c r="B32" i="12"/>
  <c r="D32" i="12" s="1"/>
  <c r="B32" i="5"/>
  <c r="D32" i="5" s="1"/>
  <c r="B40" i="4"/>
  <c r="B19" i="4"/>
  <c r="B8" i="13"/>
  <c r="D8" i="13" s="1"/>
  <c r="B8" i="12"/>
  <c r="D8" i="12" s="1"/>
  <c r="B8" i="10"/>
  <c r="D8" i="10" s="1"/>
  <c r="B8" i="8"/>
  <c r="D8" i="8" s="1"/>
  <c r="B8" i="6"/>
  <c r="D8" i="6" s="1"/>
  <c r="B13" i="5"/>
  <c r="D13" i="5" s="1"/>
  <c r="B15" i="5"/>
  <c r="D15" i="5" s="1"/>
  <c r="B17" i="5"/>
  <c r="D17" i="5" s="1"/>
  <c r="B13" i="13"/>
  <c r="D13" i="13" s="1"/>
  <c r="B17" i="13"/>
  <c r="D17" i="13" s="1"/>
  <c r="B15" i="12"/>
  <c r="D15" i="12" s="1"/>
  <c r="B13" i="11"/>
  <c r="D13" i="11" s="1"/>
  <c r="B17" i="11"/>
  <c r="D17" i="11" s="1"/>
  <c r="B15" i="10"/>
  <c r="D15" i="10" s="1"/>
  <c r="B13" i="9"/>
  <c r="D13" i="9" s="1"/>
  <c r="B17" i="9"/>
  <c r="D17" i="9" s="1"/>
  <c r="B15" i="8"/>
  <c r="D15" i="8" s="1"/>
  <c r="B13" i="7"/>
  <c r="D13" i="7" s="1"/>
  <c r="B17" i="7"/>
  <c r="D17" i="7" s="1"/>
  <c r="B15" i="6"/>
  <c r="D15" i="6" s="1"/>
  <c r="B23" i="5"/>
  <c r="B27" i="5"/>
  <c r="D27" i="5" s="1"/>
  <c r="B25" i="13"/>
  <c r="D25" i="13" s="1"/>
  <c r="B23" i="12"/>
  <c r="D23" i="12" s="1"/>
  <c r="B27" i="12"/>
  <c r="D27" i="12" s="1"/>
  <c r="B25" i="11"/>
  <c r="D25" i="11" s="1"/>
  <c r="B23" i="10"/>
  <c r="D23" i="10" s="1"/>
  <c r="B27" i="10"/>
  <c r="D27" i="10" s="1"/>
  <c r="B25" i="9"/>
  <c r="D25" i="9" s="1"/>
  <c r="B23" i="8"/>
  <c r="B27" i="8"/>
  <c r="D27" i="8" s="1"/>
  <c r="B25" i="7"/>
  <c r="D25" i="7" s="1"/>
  <c r="B23" i="6"/>
  <c r="B27" i="6"/>
  <c r="D27" i="6" s="1"/>
  <c r="B32" i="11"/>
  <c r="D32" i="11" s="1"/>
  <c r="B32" i="7"/>
  <c r="D32" i="7" s="1"/>
  <c r="B26" i="17"/>
  <c r="D26" i="17" s="1"/>
  <c r="B22" i="17"/>
  <c r="D22" i="17" s="1"/>
  <c r="B14" i="17"/>
  <c r="D14" i="17" s="1"/>
  <c r="D12" i="17"/>
  <c r="C12" i="17"/>
  <c r="E12" i="17" s="1"/>
  <c r="G12" i="17" s="1"/>
  <c r="C12" i="10"/>
  <c r="C12" i="9"/>
  <c r="E12" i="9" s="1"/>
  <c r="C12" i="7"/>
  <c r="C12" i="6"/>
  <c r="E12" i="6" s="1"/>
  <c r="G12" i="6" s="1"/>
  <c r="C12" i="5"/>
  <c r="C13" i="12"/>
  <c r="E13" i="12" s="1"/>
  <c r="G13" i="12" s="1"/>
  <c r="C13" i="10"/>
  <c r="E13" i="10" s="1"/>
  <c r="G13" i="10" s="1"/>
  <c r="C13" i="6"/>
  <c r="E13" i="6" s="1"/>
  <c r="G13" i="6" s="1"/>
  <c r="C14" i="13"/>
  <c r="E14" i="13" s="1"/>
  <c r="G14" i="13" s="1"/>
  <c r="C14" i="17"/>
  <c r="E14" i="17" s="1"/>
  <c r="G14" i="17" s="1"/>
  <c r="C14" i="11"/>
  <c r="E14" i="11" s="1"/>
  <c r="G14" i="11" s="1"/>
  <c r="C14" i="10"/>
  <c r="E14" i="10" s="1"/>
  <c r="G14" i="10" s="1"/>
  <c r="C14" i="9"/>
  <c r="E14" i="9" s="1"/>
  <c r="G14" i="9" s="1"/>
  <c r="C14" i="7"/>
  <c r="E14" i="7" s="1"/>
  <c r="G14" i="7" s="1"/>
  <c r="C14" i="6"/>
  <c r="E14" i="6" s="1"/>
  <c r="G14" i="6" s="1"/>
  <c r="C15" i="13"/>
  <c r="E15" i="13" s="1"/>
  <c r="G15" i="13" s="1"/>
  <c r="C15" i="12"/>
  <c r="E15" i="12" s="1"/>
  <c r="G15" i="12" s="1"/>
  <c r="C15" i="11"/>
  <c r="E15" i="11" s="1"/>
  <c r="G15" i="11" s="1"/>
  <c r="C15" i="10"/>
  <c r="E15" i="10" s="1"/>
  <c r="G15" i="10" s="1"/>
  <c r="C15" i="7"/>
  <c r="E15" i="7" s="1"/>
  <c r="G15" i="7" s="1"/>
  <c r="C15" i="6"/>
  <c r="E15" i="6" s="1"/>
  <c r="G15" i="6" s="1"/>
  <c r="C16" i="17"/>
  <c r="E16" i="17" s="1"/>
  <c r="G16" i="17" s="1"/>
  <c r="C16" i="11"/>
  <c r="E16" i="11" s="1"/>
  <c r="G16" i="11" s="1"/>
  <c r="C16" i="10"/>
  <c r="E16" i="10" s="1"/>
  <c r="G16" i="10" s="1"/>
  <c r="C16" i="8"/>
  <c r="E16" i="8" s="1"/>
  <c r="G16" i="8" s="1"/>
  <c r="C16" i="7"/>
  <c r="E16" i="7" s="1"/>
  <c r="G16" i="7" s="1"/>
  <c r="C17" i="13"/>
  <c r="E17" i="13" s="1"/>
  <c r="G17" i="13" s="1"/>
  <c r="C17" i="11"/>
  <c r="E17" i="11" s="1"/>
  <c r="G17" i="11" s="1"/>
  <c r="C17" i="7"/>
  <c r="E17" i="7" s="1"/>
  <c r="G17" i="7" s="1"/>
  <c r="C17" i="6"/>
  <c r="E17" i="6" s="1"/>
  <c r="G17" i="6" s="1"/>
  <c r="C22" i="10"/>
  <c r="E22" i="10" s="1"/>
  <c r="G22" i="10" s="1"/>
  <c r="C22" i="8"/>
  <c r="E22" i="8" s="1"/>
  <c r="G22" i="8" s="1"/>
  <c r="C22" i="7"/>
  <c r="C24" i="10"/>
  <c r="E24" i="10" s="1"/>
  <c r="G24" i="10" s="1"/>
  <c r="C24" i="8"/>
  <c r="E24" i="8" s="1"/>
  <c r="G24" i="8" s="1"/>
  <c r="C24" i="7"/>
  <c r="E24" i="7" s="1"/>
  <c r="G24" i="7" s="1"/>
  <c r="C24" i="6"/>
  <c r="E24" i="6" s="1"/>
  <c r="G24" i="6" s="1"/>
  <c r="C25" i="13"/>
  <c r="E25" i="13" s="1"/>
  <c r="G25" i="13" s="1"/>
  <c r="C25" i="11"/>
  <c r="E25" i="11" s="1"/>
  <c r="G25" i="11" s="1"/>
  <c r="C25" i="6"/>
  <c r="E25" i="6" s="1"/>
  <c r="G25" i="6" s="1"/>
  <c r="C26" i="10"/>
  <c r="E26" i="10" s="1"/>
  <c r="G26" i="10" s="1"/>
  <c r="C26" i="8"/>
  <c r="E26" i="8" s="1"/>
  <c r="G26" i="8" s="1"/>
  <c r="C26" i="6"/>
  <c r="E26" i="6" s="1"/>
  <c r="G26" i="6" s="1"/>
  <c r="C27" i="13"/>
  <c r="E27" i="13" s="1"/>
  <c r="G27" i="13" s="1"/>
  <c r="C27" i="11"/>
  <c r="E27" i="11" s="1"/>
  <c r="G27" i="11" s="1"/>
  <c r="C27" i="7"/>
  <c r="E27" i="7" s="1"/>
  <c r="G27" i="7" s="1"/>
  <c r="C27" i="6"/>
  <c r="E27" i="6" s="1"/>
  <c r="G27" i="6" s="1"/>
  <c r="C32" i="11"/>
  <c r="C32" i="10"/>
  <c r="C32" i="8"/>
  <c r="C32" i="7"/>
  <c r="C32" i="6"/>
  <c r="C27" i="5"/>
  <c r="E27" i="5" s="1"/>
  <c r="G27" i="5" s="1"/>
  <c r="C25" i="5"/>
  <c r="E25" i="5" s="1"/>
  <c r="G25" i="5" s="1"/>
  <c r="C22" i="6"/>
  <c r="E22" i="6" s="1"/>
  <c r="C26" i="7"/>
  <c r="E26" i="7" s="1"/>
  <c r="G26" i="7" s="1"/>
  <c r="C13" i="7"/>
  <c r="E13" i="7" s="1"/>
  <c r="G13" i="7" s="1"/>
  <c r="C27" i="8"/>
  <c r="E27" i="8" s="1"/>
  <c r="G27" i="8" s="1"/>
  <c r="C15" i="8"/>
  <c r="E15" i="8" s="1"/>
  <c r="G15" i="8" s="1"/>
  <c r="C13" i="8"/>
  <c r="E13" i="8" s="1"/>
  <c r="G13" i="8" s="1"/>
  <c r="C27" i="9"/>
  <c r="E27" i="9" s="1"/>
  <c r="G27" i="9" s="1"/>
  <c r="C25" i="9"/>
  <c r="E25" i="9" s="1"/>
  <c r="G25" i="9" s="1"/>
  <c r="C17" i="9"/>
  <c r="E17" i="9" s="1"/>
  <c r="G17" i="9" s="1"/>
  <c r="C15" i="9"/>
  <c r="E15" i="9" s="1"/>
  <c r="G15" i="9" s="1"/>
  <c r="C25" i="10"/>
  <c r="E25" i="10" s="1"/>
  <c r="G25" i="10" s="1"/>
  <c r="C17" i="10"/>
  <c r="E17" i="10" s="1"/>
  <c r="G17" i="10" s="1"/>
  <c r="C26" i="11"/>
  <c r="E26" i="11" s="1"/>
  <c r="G26" i="11" s="1"/>
  <c r="C22" i="11"/>
  <c r="C16" i="12"/>
  <c r="E16" i="12" s="1"/>
  <c r="G16" i="12" s="1"/>
  <c r="C12" i="12"/>
  <c r="E12" i="12" s="1"/>
  <c r="G12" i="12" s="1"/>
  <c r="C26" i="13"/>
  <c r="E26" i="13" s="1"/>
  <c r="G26" i="13" s="1"/>
  <c r="C22" i="13"/>
  <c r="E22" i="13" s="1"/>
  <c r="C13" i="17"/>
  <c r="E13" i="17" s="1"/>
  <c r="G13" i="17" s="1"/>
  <c r="E16" i="6"/>
  <c r="G16" i="6" s="1"/>
  <c r="C12" i="13"/>
  <c r="C12" i="11"/>
  <c r="C13" i="13"/>
  <c r="E13" i="13" s="1"/>
  <c r="G13" i="13" s="1"/>
  <c r="C13" i="11"/>
  <c r="E13" i="11" s="1"/>
  <c r="G13" i="11" s="1"/>
  <c r="C17" i="17"/>
  <c r="C17" i="12"/>
  <c r="C22" i="17"/>
  <c r="C22" i="12"/>
  <c r="C24" i="17"/>
  <c r="E24" i="17" s="1"/>
  <c r="G24" i="17" s="1"/>
  <c r="C24" i="12"/>
  <c r="E24" i="12" s="1"/>
  <c r="G24" i="12" s="1"/>
  <c r="C25" i="17"/>
  <c r="E25" i="17" s="1"/>
  <c r="G25" i="17" s="1"/>
  <c r="C25" i="12"/>
  <c r="E25" i="12" s="1"/>
  <c r="G25" i="12" s="1"/>
  <c r="C26" i="17"/>
  <c r="E26" i="17" s="1"/>
  <c r="G26" i="17" s="1"/>
  <c r="C26" i="12"/>
  <c r="E26" i="12" s="1"/>
  <c r="G26" i="12" s="1"/>
  <c r="C27" i="17"/>
  <c r="E27" i="17" s="1"/>
  <c r="G27" i="17" s="1"/>
  <c r="C27" i="12"/>
  <c r="E27" i="12" s="1"/>
  <c r="G27" i="12" s="1"/>
  <c r="C32" i="17"/>
  <c r="C32" i="12"/>
  <c r="B34" i="4" l="1"/>
  <c r="B41" i="4" s="1"/>
  <c r="E19" i="4"/>
  <c r="E32" i="7"/>
  <c r="G32" i="7" s="1"/>
  <c r="I32" i="7"/>
  <c r="E32" i="13"/>
  <c r="G32" i="13" s="1"/>
  <c r="I32" i="13"/>
  <c r="E32" i="8"/>
  <c r="G32" i="8" s="1"/>
  <c r="I32" i="8"/>
  <c r="E32" i="12"/>
  <c r="G32" i="12" s="1"/>
  <c r="I32" i="12"/>
  <c r="E32" i="10"/>
  <c r="G32" i="10" s="1"/>
  <c r="I32" i="10"/>
  <c r="E32" i="17"/>
  <c r="G32" i="17" s="1"/>
  <c r="I32" i="17"/>
  <c r="E32" i="6"/>
  <c r="G32" i="6" s="1"/>
  <c r="I32" i="6"/>
  <c r="E32" i="11"/>
  <c r="G32" i="11" s="1"/>
  <c r="I32" i="11"/>
  <c r="E32" i="5"/>
  <c r="G32" i="5" s="1"/>
  <c r="I32" i="5"/>
  <c r="D29" i="12"/>
  <c r="D29" i="7"/>
  <c r="B19" i="9"/>
  <c r="D29" i="11"/>
  <c r="D19" i="17"/>
  <c r="D19" i="11"/>
  <c r="D19" i="13"/>
  <c r="D19" i="8"/>
  <c r="G19" i="8"/>
  <c r="D29" i="10"/>
  <c r="D19" i="12"/>
  <c r="D19" i="6"/>
  <c r="D29" i="17"/>
  <c r="D19" i="10"/>
  <c r="D19" i="9"/>
  <c r="D23" i="6"/>
  <c r="D29" i="6" s="1"/>
  <c r="D23" i="5"/>
  <c r="D29" i="5" s="1"/>
  <c r="B19" i="10"/>
  <c r="D19" i="7"/>
  <c r="B19" i="12"/>
  <c r="D29" i="13"/>
  <c r="B19" i="6"/>
  <c r="B19" i="8"/>
  <c r="B19" i="13"/>
  <c r="B34" i="13" s="1"/>
  <c r="B41" i="13" s="1"/>
  <c r="B19" i="17"/>
  <c r="D23" i="8"/>
  <c r="D29" i="8" s="1"/>
  <c r="B19" i="7"/>
  <c r="B19" i="11"/>
  <c r="D19" i="5"/>
  <c r="D22" i="9"/>
  <c r="D29" i="9" s="1"/>
  <c r="B19" i="5"/>
  <c r="G19" i="6"/>
  <c r="C19" i="9"/>
  <c r="E19" i="6"/>
  <c r="C19" i="8"/>
  <c r="E22" i="11"/>
  <c r="E19" i="8"/>
  <c r="C19" i="6"/>
  <c r="E22" i="7"/>
  <c r="E12" i="5"/>
  <c r="C19" i="5"/>
  <c r="E12" i="7"/>
  <c r="C19" i="7"/>
  <c r="E12" i="10"/>
  <c r="C19" i="10"/>
  <c r="E22" i="12"/>
  <c r="E17" i="12"/>
  <c r="C19" i="12"/>
  <c r="E12" i="11"/>
  <c r="C19" i="11"/>
  <c r="E22" i="17"/>
  <c r="E17" i="17"/>
  <c r="C19" i="17"/>
  <c r="E12" i="13"/>
  <c r="C19" i="13"/>
  <c r="G22" i="6"/>
  <c r="G22" i="13"/>
  <c r="E19" i="9"/>
  <c r="G12" i="9"/>
  <c r="G19" i="9" s="1"/>
  <c r="I19" i="8" l="1"/>
  <c r="I19" i="7"/>
  <c r="I19" i="13"/>
  <c r="I19" i="12"/>
  <c r="I19" i="10"/>
  <c r="I19" i="17"/>
  <c r="I19" i="11"/>
  <c r="I19" i="5"/>
  <c r="I19" i="9"/>
  <c r="I19" i="6"/>
  <c r="D34" i="17"/>
  <c r="D41" i="17" s="1"/>
  <c r="D34" i="8"/>
  <c r="D41" i="8" s="1"/>
  <c r="D34" i="12"/>
  <c r="D41" i="12" s="1"/>
  <c r="B34" i="12"/>
  <c r="B41" i="12" s="1"/>
  <c r="D34" i="7"/>
  <c r="D41" i="7" s="1"/>
  <c r="D34" i="11"/>
  <c r="D41" i="11" s="1"/>
  <c r="D34" i="13"/>
  <c r="D41" i="13" s="1"/>
  <c r="D34" i="9"/>
  <c r="D41" i="9" s="1"/>
  <c r="B34" i="6"/>
  <c r="B41" i="6" s="1"/>
  <c r="D34" i="6"/>
  <c r="D41" i="6" s="1"/>
  <c r="D34" i="10"/>
  <c r="D41" i="10" s="1"/>
  <c r="B34" i="9"/>
  <c r="B41" i="9" s="1"/>
  <c r="B34" i="7"/>
  <c r="B41" i="7" s="1"/>
  <c r="D34" i="5"/>
  <c r="D41" i="5" s="1"/>
  <c r="B34" i="11"/>
  <c r="B41" i="11" s="1"/>
  <c r="B34" i="17"/>
  <c r="B41" i="17" s="1"/>
  <c r="B34" i="5"/>
  <c r="B41" i="5" s="1"/>
  <c r="B34" i="8"/>
  <c r="B41" i="8" s="1"/>
  <c r="B34" i="10"/>
  <c r="B41" i="10" s="1"/>
  <c r="G12" i="10"/>
  <c r="G19" i="10" s="1"/>
  <c r="E19" i="10"/>
  <c r="G12" i="7"/>
  <c r="G19" i="7" s="1"/>
  <c r="E19" i="7"/>
  <c r="G12" i="5"/>
  <c r="G19" i="5" s="1"/>
  <c r="E19" i="5"/>
  <c r="G22" i="7"/>
  <c r="G22" i="11"/>
  <c r="E19" i="11"/>
  <c r="G12" i="11"/>
  <c r="G19" i="11" s="1"/>
  <c r="G17" i="12"/>
  <c r="G19" i="12" s="1"/>
  <c r="E19" i="12"/>
  <c r="G22" i="12"/>
  <c r="E19" i="13"/>
  <c r="G12" i="13"/>
  <c r="G19" i="13" s="1"/>
  <c r="G17" i="17"/>
  <c r="G19" i="17" s="1"/>
  <c r="E19" i="17"/>
  <c r="G22" i="17"/>
  <c r="C29" i="4" l="1"/>
  <c r="E29" i="4" s="1"/>
  <c r="C23" i="10"/>
  <c r="C23" i="6"/>
  <c r="C23" i="9"/>
  <c r="C23" i="11"/>
  <c r="C23" i="12"/>
  <c r="C23" i="8"/>
  <c r="C23" i="13"/>
  <c r="C23" i="17"/>
  <c r="C23" i="5"/>
  <c r="C23" i="7"/>
  <c r="E23" i="5" l="1"/>
  <c r="C29" i="5"/>
  <c r="I29" i="5" s="1"/>
  <c r="E23" i="10"/>
  <c r="C29" i="10"/>
  <c r="I29" i="10" s="1"/>
  <c r="E23" i="17"/>
  <c r="C29" i="17"/>
  <c r="I29" i="17" s="1"/>
  <c r="E23" i="11"/>
  <c r="C29" i="11"/>
  <c r="I29" i="11" s="1"/>
  <c r="E23" i="13"/>
  <c r="C29" i="13"/>
  <c r="I29" i="13" s="1"/>
  <c r="E23" i="9"/>
  <c r="C29" i="9"/>
  <c r="I29" i="9" s="1"/>
  <c r="E23" i="7"/>
  <c r="C29" i="7"/>
  <c r="I29" i="7" s="1"/>
  <c r="E23" i="8"/>
  <c r="C29" i="8"/>
  <c r="I29" i="8" s="1"/>
  <c r="E23" i="6"/>
  <c r="C29" i="6"/>
  <c r="I29" i="6" s="1"/>
  <c r="E23" i="12"/>
  <c r="C29" i="12"/>
  <c r="I29" i="12" s="1"/>
  <c r="G23" i="17" l="1"/>
  <c r="G29" i="17" s="1"/>
  <c r="E29" i="17"/>
  <c r="G23" i="10"/>
  <c r="G29" i="10" s="1"/>
  <c r="E29" i="10"/>
  <c r="G23" i="6"/>
  <c r="G29" i="6" s="1"/>
  <c r="E29" i="6"/>
  <c r="G23" i="12"/>
  <c r="G29" i="12" s="1"/>
  <c r="E29" i="12"/>
  <c r="E29" i="8"/>
  <c r="G23" i="8"/>
  <c r="G29" i="8" s="1"/>
  <c r="E29" i="9"/>
  <c r="G23" i="9"/>
  <c r="G29" i="9" s="1"/>
  <c r="G23" i="7"/>
  <c r="G29" i="7" s="1"/>
  <c r="E29" i="7"/>
  <c r="G23" i="13"/>
  <c r="G29" i="13" s="1"/>
  <c r="E29" i="13"/>
  <c r="G23" i="11"/>
  <c r="G29" i="11" s="1"/>
  <c r="E29" i="11"/>
  <c r="E29" i="5"/>
  <c r="G23" i="5"/>
  <c r="G29" i="5" s="1"/>
  <c r="C40" i="4" l="1"/>
  <c r="C37" i="17"/>
  <c r="C37" i="9"/>
  <c r="C37" i="6"/>
  <c r="C37" i="10"/>
  <c r="C37" i="7"/>
  <c r="C37" i="11"/>
  <c r="C37" i="13"/>
  <c r="C37" i="8"/>
  <c r="C37" i="12"/>
  <c r="C37" i="5"/>
  <c r="E37" i="13" l="1"/>
  <c r="C40" i="13"/>
  <c r="E37" i="7"/>
  <c r="C40" i="7"/>
  <c r="E37" i="17"/>
  <c r="C40" i="17"/>
  <c r="E37" i="6"/>
  <c r="C40" i="6"/>
  <c r="E37" i="5"/>
  <c r="C40" i="5"/>
  <c r="E37" i="11"/>
  <c r="C40" i="11"/>
  <c r="E37" i="9"/>
  <c r="C40" i="9"/>
  <c r="E37" i="12"/>
  <c r="C40" i="12"/>
  <c r="E37" i="8"/>
  <c r="C40" i="8"/>
  <c r="E37" i="10"/>
  <c r="C40" i="10"/>
  <c r="G37" i="12" l="1"/>
  <c r="G40" i="12" s="1"/>
  <c r="E40" i="12"/>
  <c r="G37" i="6"/>
  <c r="G40" i="6" s="1"/>
  <c r="E40" i="6"/>
  <c r="G37" i="10"/>
  <c r="G40" i="10" s="1"/>
  <c r="E40" i="10"/>
  <c r="G37" i="11"/>
  <c r="G40" i="11" s="1"/>
  <c r="E40" i="11"/>
  <c r="G37" i="7"/>
  <c r="G40" i="7" s="1"/>
  <c r="E40" i="7"/>
  <c r="G37" i="8"/>
  <c r="G40" i="8" s="1"/>
  <c r="E40" i="8"/>
  <c r="G37" i="9"/>
  <c r="G40" i="9" s="1"/>
  <c r="E40" i="9"/>
  <c r="G37" i="5"/>
  <c r="G40" i="5" s="1"/>
  <c r="E40" i="5"/>
  <c r="G37" i="17"/>
  <c r="G40" i="17" s="1"/>
  <c r="E40" i="17"/>
  <c r="G37" i="13"/>
  <c r="G40" i="13" s="1"/>
  <c r="E40" i="13"/>
  <c r="C8" i="7" l="1"/>
  <c r="C8" i="17"/>
  <c r="C8" i="12"/>
  <c r="C8" i="13"/>
  <c r="C8" i="10"/>
  <c r="C8" i="6"/>
  <c r="C8" i="9"/>
  <c r="C8" i="5"/>
  <c r="C8" i="8"/>
  <c r="C8" i="11"/>
  <c r="C34" i="4"/>
  <c r="C41" i="4" l="1"/>
  <c r="E34" i="4"/>
  <c r="I8" i="8"/>
  <c r="E8" i="8"/>
  <c r="C34" i="8"/>
  <c r="I8" i="7"/>
  <c r="E8" i="7"/>
  <c r="C34" i="7"/>
  <c r="I8" i="13"/>
  <c r="E8" i="13"/>
  <c r="C34" i="13"/>
  <c r="I8" i="9"/>
  <c r="E8" i="9"/>
  <c r="C34" i="9"/>
  <c r="I8" i="12"/>
  <c r="E8" i="12"/>
  <c r="C34" i="12"/>
  <c r="I8" i="10"/>
  <c r="E8" i="10"/>
  <c r="C34" i="10"/>
  <c r="I8" i="5"/>
  <c r="E8" i="5"/>
  <c r="C34" i="5"/>
  <c r="I8" i="11"/>
  <c r="E8" i="11"/>
  <c r="C34" i="11"/>
  <c r="I8" i="6"/>
  <c r="E8" i="6"/>
  <c r="C34" i="6"/>
  <c r="I8" i="17"/>
  <c r="E8" i="17"/>
  <c r="C34" i="17"/>
  <c r="C41" i="5" l="1"/>
  <c r="I34" i="5"/>
  <c r="G8" i="10"/>
  <c r="G34" i="10" s="1"/>
  <c r="G41" i="10" s="1"/>
  <c r="E34" i="10"/>
  <c r="E41" i="10" s="1"/>
  <c r="E43" i="10" s="1"/>
  <c r="G43" i="10" s="1"/>
  <c r="G8" i="13"/>
  <c r="G34" i="13" s="1"/>
  <c r="G41" i="13" s="1"/>
  <c r="E34" i="13"/>
  <c r="E41" i="13" s="1"/>
  <c r="E43" i="13" s="1"/>
  <c r="G43" i="13" s="1"/>
  <c r="G8" i="6"/>
  <c r="G34" i="6" s="1"/>
  <c r="G41" i="6" s="1"/>
  <c r="E34" i="6"/>
  <c r="E41" i="6" s="1"/>
  <c r="E43" i="6" s="1"/>
  <c r="G43" i="6" s="1"/>
  <c r="G8" i="5"/>
  <c r="G34" i="5" s="1"/>
  <c r="G41" i="5" s="1"/>
  <c r="E34" i="5"/>
  <c r="E41" i="5" s="1"/>
  <c r="E43" i="5" s="1"/>
  <c r="G43" i="5" s="1"/>
  <c r="G8" i="17"/>
  <c r="G34" i="17" s="1"/>
  <c r="G41" i="17" s="1"/>
  <c r="E34" i="17"/>
  <c r="E41" i="17" s="1"/>
  <c r="E43" i="17" s="1"/>
  <c r="G43" i="17" s="1"/>
  <c r="C41" i="12"/>
  <c r="I34" i="12"/>
  <c r="G8" i="9"/>
  <c r="G34" i="9" s="1"/>
  <c r="G41" i="9" s="1"/>
  <c r="E34" i="9"/>
  <c r="E41" i="9" s="1"/>
  <c r="E43" i="9" s="1"/>
  <c r="G43" i="9" s="1"/>
  <c r="C41" i="7"/>
  <c r="I34" i="7"/>
  <c r="G8" i="8"/>
  <c r="G34" i="8" s="1"/>
  <c r="G41" i="8" s="1"/>
  <c r="E34" i="8"/>
  <c r="E41" i="8" s="1"/>
  <c r="E43" i="8" s="1"/>
  <c r="G43" i="8" s="1"/>
  <c r="C41" i="6"/>
  <c r="I34" i="6"/>
  <c r="G8" i="11"/>
  <c r="G34" i="11" s="1"/>
  <c r="G41" i="11" s="1"/>
  <c r="E34" i="11"/>
  <c r="E41" i="11" s="1"/>
  <c r="E43" i="11" s="1"/>
  <c r="G43" i="11" s="1"/>
  <c r="C41" i="17"/>
  <c r="I34" i="17"/>
  <c r="C41" i="9"/>
  <c r="I34" i="9"/>
  <c r="C41" i="8"/>
  <c r="I34" i="8"/>
  <c r="C41" i="11"/>
  <c r="I34" i="11"/>
  <c r="C41" i="10"/>
  <c r="I34" i="10"/>
  <c r="G8" i="12"/>
  <c r="G34" i="12" s="1"/>
  <c r="G41" i="12" s="1"/>
  <c r="E34" i="12"/>
  <c r="E41" i="12" s="1"/>
  <c r="E43" i="12" s="1"/>
  <c r="G43" i="12" s="1"/>
  <c r="C41" i="13"/>
  <c r="I34" i="13"/>
  <c r="G8" i="7"/>
  <c r="G34" i="7" s="1"/>
  <c r="G41" i="7" s="1"/>
  <c r="E34" i="7"/>
  <c r="E41" i="7" s="1"/>
  <c r="E43" i="7" s="1"/>
  <c r="G43" i="7" s="1"/>
</calcChain>
</file>

<file path=xl/sharedStrings.xml><?xml version="1.0" encoding="utf-8"?>
<sst xmlns="http://schemas.openxmlformats.org/spreadsheetml/2006/main" count="573" uniqueCount="54">
  <si>
    <t>% change</t>
  </si>
  <si>
    <t>between</t>
  </si>
  <si>
    <t>BEN JONSON HOUSE</t>
  </si>
  <si>
    <t>ESTIMATE</t>
  </si>
  <si>
    <t>204 FLATS (9.02% of Estate Costs)</t>
  </si>
  <si>
    <t>estimate</t>
  </si>
  <si>
    <t>£</t>
  </si>
  <si>
    <t>Customer Care</t>
  </si>
  <si>
    <t>Costs of Management and Supervision - Ben Jonson &amp; Proportion of Estate Costs</t>
  </si>
  <si>
    <t>Estate Management</t>
  </si>
  <si>
    <t>Resident Staff - Estate%</t>
  </si>
  <si>
    <t>Furniture &amp; Fittings - Ben Jonson Cost</t>
  </si>
  <si>
    <t>-</t>
  </si>
  <si>
    <t>Window Cleaning- Ben Jonson Contract cost</t>
  </si>
  <si>
    <t>Cleaners/Porters - No of Cleaners for Ben Jonson &amp; Estate%</t>
  </si>
  <si>
    <t>Car Park Attendants- Terrace Block %</t>
  </si>
  <si>
    <t>House Officer - Estate%</t>
  </si>
  <si>
    <t>Sub Total</t>
  </si>
  <si>
    <t>Property Management</t>
  </si>
  <si>
    <t>Garchey Maintenance - Estate%</t>
  </si>
  <si>
    <t>General Repairs - House Cost &amp; Estate%</t>
  </si>
  <si>
    <t>Technical Services - Ben Jonson &amp; no of repairs orders</t>
  </si>
  <si>
    <t>Lift Maintenance - Ben Jonson</t>
  </si>
  <si>
    <t>Electricity (Common Parts and Lifts) -  Ben Jonson</t>
  </si>
  <si>
    <t>Heating - Ben Jonson</t>
  </si>
  <si>
    <t>Open Spaces</t>
  </si>
  <si>
    <t>Garden Maintenance - Estate %</t>
  </si>
  <si>
    <t>Total Annually Recurring Items</t>
  </si>
  <si>
    <t>Non-Annually Recurring Items - Major Works</t>
  </si>
  <si>
    <t>Total Non-Annually Recurring Items</t>
  </si>
  <si>
    <t>TOTAL</t>
  </si>
  <si>
    <t xml:space="preserve">The proportions of the total actual cost above, attributable to your flat, are as stated in your lease. </t>
  </si>
  <si>
    <t>BLOCK COST</t>
  </si>
  <si>
    <t>FLAT COST</t>
  </si>
  <si>
    <t>Type F2C</t>
  </si>
  <si>
    <t>Quaterly</t>
  </si>
  <si>
    <t>Demands</t>
  </si>
  <si>
    <t>Type M2A</t>
  </si>
  <si>
    <t>Type M2B</t>
  </si>
  <si>
    <t>Type M2C</t>
  </si>
  <si>
    <t>Type M3A</t>
  </si>
  <si>
    <t>Type M3B</t>
  </si>
  <si>
    <t>Type M3C</t>
  </si>
  <si>
    <t>Type M3D</t>
  </si>
  <si>
    <t>Type M3E</t>
  </si>
  <si>
    <t>Type M4A</t>
  </si>
  <si>
    <t>Window Frame Replacement -Ben Jonson House Cost</t>
  </si>
  <si>
    <t>2024/25</t>
  </si>
  <si>
    <t>Internal Redecorations - Ben Jonson House cost</t>
  </si>
  <si>
    <t>ESTIMATED SERVICE COSTS 2025/26</t>
  </si>
  <si>
    <t>2025/26</t>
  </si>
  <si>
    <t>24/25 &amp;</t>
  </si>
  <si>
    <t>25/26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</si>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</sst>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_)"/>
    <numFmt numFmtId="167" formatCode="0.00_)"/>
    <numFmt numFmtId="168" formatCode="0.000%"/>
  </numFmts>
  <fonts count="20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i/>
      <sz val="12"/>
      <name val="CG Times (W1)"/>
      <family val="1"/>
    </font>
    <font>
      <sz val="12"/>
      <name val="Courier"/>
      <family val="3"/>
    </font>
    <font>
      <i/>
      <sz val="11"/>
      <name val="CG Times (W1)"/>
      <family val="1"/>
    </font>
    <font>
      <sz val="12"/>
      <name val="CG Times (W1)"/>
      <family val="1"/>
    </font>
    <font>
      <b/>
      <sz val="12"/>
      <name val="CG Times (W1)"/>
    </font>
    <font>
      <i/>
      <sz val="12"/>
      <name val="CG Times (W1)"/>
    </font>
    <font>
      <sz val="12"/>
      <name val="Courier"/>
      <family val="3"/>
    </font>
    <font>
      <sz val="10"/>
      <name val="Arial"/>
      <family val="2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165" fontId="2" fillId="0" borderId="0"/>
    <xf numFmtId="40" fontId="3" fillId="2" borderId="0">
      <alignment horizontal="right"/>
    </xf>
    <xf numFmtId="0" fontId="4" fillId="2" borderId="1"/>
    <xf numFmtId="9" fontId="12" fillId="0" borderId="0" applyFont="0" applyFill="0" applyBorder="0" applyAlignment="0" applyProtection="0"/>
  </cellStyleXfs>
  <cellXfs count="128">
    <xf numFmtId="0" fontId="0" fillId="0" borderId="0" xfId="0"/>
    <xf numFmtId="165" fontId="6" fillId="0" borderId="0" xfId="2" applyFont="1"/>
    <xf numFmtId="165" fontId="9" fillId="0" borderId="0" xfId="2" applyFont="1" applyAlignment="1">
      <alignment vertical="center"/>
    </xf>
    <xf numFmtId="165" fontId="6" fillId="0" borderId="0" xfId="2" applyFont="1" applyAlignment="1">
      <alignment vertical="center"/>
    </xf>
    <xf numFmtId="165" fontId="5" fillId="0" borderId="0" xfId="2" applyFont="1" applyAlignment="1">
      <alignment horizontal="center"/>
    </xf>
    <xf numFmtId="165" fontId="10" fillId="0" borderId="0" xfId="2" applyFont="1" applyAlignment="1">
      <alignment vertical="center"/>
    </xf>
    <xf numFmtId="165" fontId="10" fillId="0" borderId="0" xfId="2" applyFont="1"/>
    <xf numFmtId="165" fontId="5" fillId="0" borderId="0" xfId="2" applyFont="1"/>
    <xf numFmtId="165" fontId="7" fillId="0" borderId="0" xfId="2" applyFont="1" applyAlignment="1">
      <alignment horizontal="center"/>
    </xf>
    <xf numFmtId="14" fontId="7" fillId="0" borderId="0" xfId="2" applyNumberFormat="1" applyFont="1" applyAlignment="1">
      <alignment horizontal="center"/>
    </xf>
    <xf numFmtId="165" fontId="9" fillId="0" borderId="0" xfId="2" applyFont="1"/>
    <xf numFmtId="165" fontId="8" fillId="0" borderId="0" xfId="2" applyFont="1"/>
    <xf numFmtId="165" fontId="11" fillId="0" borderId="0" xfId="2" applyFont="1"/>
    <xf numFmtId="165" fontId="11" fillId="0" borderId="0" xfId="2" applyFont="1" applyAlignment="1">
      <alignment vertical="center"/>
    </xf>
    <xf numFmtId="165" fontId="14" fillId="0" borderId="3" xfId="2" applyFont="1" applyBorder="1"/>
    <xf numFmtId="165" fontId="14" fillId="0" borderId="5" xfId="2" applyFont="1" applyBorder="1"/>
    <xf numFmtId="165" fontId="15" fillId="0" borderId="5" xfId="2" applyFont="1" applyBorder="1" applyAlignment="1">
      <alignment horizontal="center"/>
    </xf>
    <xf numFmtId="14" fontId="15" fillId="0" borderId="7" xfId="2" applyNumberFormat="1" applyFont="1" applyBorder="1" applyAlignment="1">
      <alignment horizontal="center"/>
    </xf>
    <xf numFmtId="165" fontId="17" fillId="0" borderId="8" xfId="2" applyFont="1" applyBorder="1" applyAlignment="1">
      <alignment vertical="center"/>
    </xf>
    <xf numFmtId="165" fontId="13" fillId="0" borderId="8" xfId="2" applyFont="1" applyBorder="1" applyAlignment="1">
      <alignment vertical="center"/>
    </xf>
    <xf numFmtId="165" fontId="14" fillId="0" borderId="8" xfId="2" applyFont="1" applyBorder="1" applyAlignment="1">
      <alignment vertical="center"/>
    </xf>
    <xf numFmtId="165" fontId="14" fillId="0" borderId="8" xfId="2" applyFont="1" applyBorder="1"/>
    <xf numFmtId="165" fontId="13" fillId="0" borderId="8" xfId="2" applyFont="1" applyBorder="1"/>
    <xf numFmtId="165" fontId="16" fillId="0" borderId="0" xfId="2" applyFont="1"/>
    <xf numFmtId="165" fontId="13" fillId="0" borderId="0" xfId="2" applyFont="1" applyAlignment="1">
      <alignment horizontal="left"/>
    </xf>
    <xf numFmtId="165" fontId="16" fillId="0" borderId="0" xfId="2" applyFont="1" applyAlignment="1">
      <alignment horizontal="left"/>
    </xf>
    <xf numFmtId="165" fontId="13" fillId="0" borderId="3" xfId="2" applyFont="1" applyBorder="1"/>
    <xf numFmtId="165" fontId="13" fillId="0" borderId="5" xfId="2" applyFont="1" applyBorder="1" applyAlignment="1">
      <alignment horizontal="center"/>
    </xf>
    <xf numFmtId="165" fontId="13" fillId="0" borderId="7" xfId="2" applyFont="1" applyBorder="1"/>
    <xf numFmtId="165" fontId="14" fillId="0" borderId="5" xfId="2" applyFont="1" applyBorder="1" applyAlignment="1">
      <alignment horizontal="center"/>
    </xf>
    <xf numFmtId="165" fontId="16" fillId="0" borderId="3" xfId="2" applyFont="1" applyBorder="1"/>
    <xf numFmtId="165" fontId="13" fillId="0" borderId="5" xfId="2" applyFont="1" applyBorder="1"/>
    <xf numFmtId="165" fontId="16" fillId="0" borderId="5" xfId="2" applyFont="1" applyBorder="1" applyAlignment="1">
      <alignment horizontal="left" vertical="center" wrapText="1"/>
    </xf>
    <xf numFmtId="165" fontId="16" fillId="0" borderId="7" xfId="2" applyFont="1" applyBorder="1" applyAlignment="1">
      <alignment horizontal="left" wrapText="1"/>
    </xf>
    <xf numFmtId="165" fontId="14" fillId="0" borderId="3" xfId="2" applyFont="1" applyBorder="1" applyAlignment="1">
      <alignment horizontal="center"/>
    </xf>
    <xf numFmtId="165" fontId="14" fillId="0" borderId="5" xfId="2" applyFont="1" applyBorder="1" applyAlignment="1">
      <alignment vertical="center"/>
    </xf>
    <xf numFmtId="165" fontId="14" fillId="0" borderId="7" xfId="2" applyFont="1" applyBorder="1"/>
    <xf numFmtId="165" fontId="16" fillId="0" borderId="3" xfId="2" applyFont="1" applyBorder="1" applyAlignment="1">
      <alignment horizontal="left"/>
    </xf>
    <xf numFmtId="165" fontId="13" fillId="0" borderId="5" xfId="2" applyFont="1" applyBorder="1" applyAlignment="1">
      <alignment horizontal="left"/>
    </xf>
    <xf numFmtId="165" fontId="16" fillId="0" borderId="5" xfId="2" applyFont="1" applyBorder="1" applyAlignment="1">
      <alignment horizontal="left"/>
    </xf>
    <xf numFmtId="165" fontId="16" fillId="0" borderId="7" xfId="2" applyFont="1" applyBorder="1" applyAlignment="1">
      <alignment horizontal="right"/>
    </xf>
    <xf numFmtId="165" fontId="14" fillId="0" borderId="7" xfId="2" applyFont="1" applyBorder="1" applyAlignment="1">
      <alignment vertical="center"/>
    </xf>
    <xf numFmtId="165" fontId="16" fillId="0" borderId="5" xfId="2" applyFont="1" applyBorder="1" applyAlignment="1">
      <alignment horizontal="left" wrapText="1"/>
    </xf>
    <xf numFmtId="165" fontId="16" fillId="0" borderId="7" xfId="2" applyFont="1" applyBorder="1"/>
    <xf numFmtId="165" fontId="13" fillId="0" borderId="8" xfId="2" applyFont="1" applyBorder="1" applyAlignment="1">
      <alignment horizontal="right" vertical="center"/>
    </xf>
    <xf numFmtId="165" fontId="13" fillId="0" borderId="3" xfId="2" applyFont="1" applyBorder="1" applyAlignment="1">
      <alignment horizontal="left" vertical="center"/>
    </xf>
    <xf numFmtId="165" fontId="16" fillId="0" borderId="7" xfId="2" applyFont="1" applyBorder="1" applyAlignment="1">
      <alignment horizontal="left"/>
    </xf>
    <xf numFmtId="165" fontId="13" fillId="0" borderId="8" xfId="2" applyFont="1" applyBorder="1" applyAlignment="1">
      <alignment horizontal="right"/>
    </xf>
    <xf numFmtId="165" fontId="13" fillId="0" borderId="3" xfId="2" applyFont="1" applyBorder="1" applyAlignment="1">
      <alignment vertical="center"/>
    </xf>
    <xf numFmtId="165" fontId="19" fillId="0" borderId="3" xfId="2" applyFont="1" applyBorder="1"/>
    <xf numFmtId="165" fontId="14" fillId="0" borderId="10" xfId="2" applyFont="1" applyBorder="1" applyAlignment="1">
      <alignment horizontal="center"/>
    </xf>
    <xf numFmtId="165" fontId="14" fillId="0" borderId="4" xfId="2" applyFont="1" applyBorder="1" applyAlignment="1">
      <alignment horizontal="center"/>
    </xf>
    <xf numFmtId="10" fontId="14" fillId="0" borderId="10" xfId="2" applyNumberFormat="1" applyFont="1" applyBorder="1" applyAlignment="1">
      <alignment horizontal="center"/>
    </xf>
    <xf numFmtId="10" fontId="14" fillId="0" borderId="0" xfId="2" applyNumberFormat="1" applyFont="1" applyAlignment="1">
      <alignment horizontal="left"/>
    </xf>
    <xf numFmtId="165" fontId="16" fillId="0" borderId="5" xfId="2" applyFont="1" applyBorder="1"/>
    <xf numFmtId="165" fontId="19" fillId="0" borderId="5" xfId="2" applyFont="1" applyBorder="1"/>
    <xf numFmtId="165" fontId="15" fillId="0" borderId="0" xfId="2" applyFont="1" applyAlignment="1">
      <alignment horizontal="center"/>
    </xf>
    <xf numFmtId="165" fontId="15" fillId="0" borderId="10" xfId="2" applyFont="1" applyBorder="1" applyAlignment="1">
      <alignment horizontal="center"/>
    </xf>
    <xf numFmtId="165" fontId="15" fillId="0" borderId="4" xfId="2" applyFont="1" applyBorder="1" applyAlignment="1">
      <alignment horizontal="center"/>
    </xf>
    <xf numFmtId="49" fontId="19" fillId="0" borderId="5" xfId="2" applyNumberFormat="1" applyFont="1" applyBorder="1"/>
    <xf numFmtId="14" fontId="15" fillId="0" borderId="0" xfId="2" applyNumberFormat="1" applyFont="1" applyAlignment="1">
      <alignment horizontal="center"/>
    </xf>
    <xf numFmtId="14" fontId="15" fillId="0" borderId="6" xfId="2" applyNumberFormat="1" applyFont="1" applyBorder="1" applyAlignment="1">
      <alignment horizontal="center"/>
    </xf>
    <xf numFmtId="14" fontId="15" fillId="0" borderId="11" xfId="2" applyNumberFormat="1" applyFont="1" applyBorder="1" applyAlignment="1">
      <alignment horizontal="center"/>
    </xf>
    <xf numFmtId="167" fontId="14" fillId="0" borderId="0" xfId="2" applyNumberFormat="1" applyFont="1" applyAlignment="1">
      <alignment horizontal="center"/>
    </xf>
    <xf numFmtId="167" fontId="14" fillId="3" borderId="3" xfId="2" applyNumberFormat="1" applyFont="1" applyFill="1" applyBorder="1" applyAlignment="1">
      <alignment horizontal="center"/>
    </xf>
    <xf numFmtId="167" fontId="14" fillId="3" borderId="5" xfId="2" applyNumberFormat="1" applyFont="1" applyFill="1" applyBorder="1" applyAlignment="1">
      <alignment horizontal="center"/>
    </xf>
    <xf numFmtId="165" fontId="16" fillId="0" borderId="5" xfId="2" applyFont="1" applyBorder="1" applyAlignment="1">
      <alignment horizontal="center" vertical="center"/>
    </xf>
    <xf numFmtId="165" fontId="14" fillId="3" borderId="10" xfId="2" applyFont="1" applyFill="1" applyBorder="1" applyAlignment="1">
      <alignment vertical="center"/>
    </xf>
    <xf numFmtId="167" fontId="14" fillId="0" borderId="0" xfId="2" applyNumberFormat="1" applyFont="1" applyAlignment="1">
      <alignment vertical="center"/>
    </xf>
    <xf numFmtId="167" fontId="14" fillId="3" borderId="5" xfId="2" applyNumberFormat="1" applyFont="1" applyFill="1" applyBorder="1" applyAlignment="1">
      <alignment vertical="center"/>
    </xf>
    <xf numFmtId="10" fontId="16" fillId="0" borderId="5" xfId="5" applyNumberFormat="1" applyFont="1" applyBorder="1" applyAlignment="1">
      <alignment horizontal="center" vertical="center"/>
    </xf>
    <xf numFmtId="167" fontId="14" fillId="0" borderId="0" xfId="2" applyNumberFormat="1" applyFont="1"/>
    <xf numFmtId="10" fontId="16" fillId="0" borderId="7" xfId="5" applyNumberFormat="1" applyFont="1" applyBorder="1" applyAlignment="1">
      <alignment horizontal="center" vertical="center"/>
    </xf>
    <xf numFmtId="165" fontId="14" fillId="3" borderId="10" xfId="2" applyFont="1" applyFill="1" applyBorder="1"/>
    <xf numFmtId="167" fontId="14" fillId="3" borderId="10" xfId="2" applyNumberFormat="1" applyFont="1" applyFill="1" applyBorder="1"/>
    <xf numFmtId="167" fontId="14" fillId="3" borderId="5" xfId="2" applyNumberFormat="1" applyFont="1" applyFill="1" applyBorder="1"/>
    <xf numFmtId="165" fontId="14" fillId="3" borderId="11" xfId="2" applyFont="1" applyFill="1" applyBorder="1"/>
    <xf numFmtId="167" fontId="14" fillId="3" borderId="11" xfId="2" applyNumberFormat="1" applyFont="1" applyFill="1" applyBorder="1"/>
    <xf numFmtId="167" fontId="14" fillId="3" borderId="7" xfId="2" applyNumberFormat="1" applyFont="1" applyFill="1" applyBorder="1"/>
    <xf numFmtId="165" fontId="13" fillId="3" borderId="8" xfId="2" applyFont="1" applyFill="1" applyBorder="1" applyAlignment="1">
      <alignment vertical="center"/>
    </xf>
    <xf numFmtId="167" fontId="13" fillId="3" borderId="8" xfId="2" applyNumberFormat="1" applyFont="1" applyFill="1" applyBorder="1" applyAlignment="1">
      <alignment vertical="center"/>
    </xf>
    <xf numFmtId="167" fontId="13" fillId="0" borderId="0" xfId="2" applyNumberFormat="1" applyFont="1" applyAlignment="1">
      <alignment vertical="center"/>
    </xf>
    <xf numFmtId="165" fontId="16" fillId="0" borderId="0" xfId="2" applyFont="1" applyAlignment="1">
      <alignment vertical="center"/>
    </xf>
    <xf numFmtId="10" fontId="16" fillId="0" borderId="8" xfId="5" applyNumberFormat="1" applyFont="1" applyBorder="1" applyAlignment="1">
      <alignment horizontal="center" vertical="center"/>
    </xf>
    <xf numFmtId="165" fontId="13" fillId="3" borderId="10" xfId="2" applyFont="1" applyFill="1" applyBorder="1" applyAlignment="1">
      <alignment vertical="center"/>
    </xf>
    <xf numFmtId="167" fontId="13" fillId="3" borderId="12" xfId="2" applyNumberFormat="1" applyFont="1" applyFill="1" applyBorder="1" applyAlignment="1">
      <alignment vertical="center"/>
    </xf>
    <xf numFmtId="167" fontId="13" fillId="3" borderId="3" xfId="2" applyNumberFormat="1" applyFont="1" applyFill="1" applyBorder="1" applyAlignment="1">
      <alignment vertical="center"/>
    </xf>
    <xf numFmtId="165" fontId="13" fillId="0" borderId="5" xfId="2" applyFont="1" applyBorder="1" applyAlignment="1">
      <alignment horizontal="left" vertical="center"/>
    </xf>
    <xf numFmtId="165" fontId="13" fillId="0" borderId="5" xfId="2" applyFont="1" applyBorder="1" applyAlignment="1">
      <alignment vertical="center"/>
    </xf>
    <xf numFmtId="167" fontId="13" fillId="3" borderId="10" xfId="2" applyNumberFormat="1" applyFont="1" applyFill="1" applyBorder="1" applyAlignment="1">
      <alignment vertical="center"/>
    </xf>
    <xf numFmtId="167" fontId="13" fillId="3" borderId="5" xfId="2" applyNumberFormat="1" applyFont="1" applyFill="1" applyBorder="1" applyAlignment="1">
      <alignment vertical="center"/>
    </xf>
    <xf numFmtId="165" fontId="14" fillId="0" borderId="9" xfId="2" applyFont="1" applyBorder="1"/>
    <xf numFmtId="165" fontId="14" fillId="3" borderId="8" xfId="2" applyFont="1" applyFill="1" applyBorder="1"/>
    <xf numFmtId="167" fontId="14" fillId="0" borderId="9" xfId="2" applyNumberFormat="1" applyFont="1" applyBorder="1"/>
    <xf numFmtId="167" fontId="14" fillId="3" borderId="8" xfId="2" applyNumberFormat="1" applyFont="1" applyFill="1" applyBorder="1"/>
    <xf numFmtId="165" fontId="13" fillId="0" borderId="9" xfId="2" applyFont="1" applyBorder="1"/>
    <xf numFmtId="165" fontId="13" fillId="3" borderId="9" xfId="2" applyFont="1" applyFill="1" applyBorder="1"/>
    <xf numFmtId="167" fontId="13" fillId="0" borderId="9" xfId="2" applyNumberFormat="1" applyFont="1" applyBorder="1"/>
    <xf numFmtId="167" fontId="13" fillId="3" borderId="8" xfId="2" applyNumberFormat="1" applyFont="1" applyFill="1" applyBorder="1"/>
    <xf numFmtId="167" fontId="13" fillId="0" borderId="0" xfId="2" applyNumberFormat="1" applyFont="1"/>
    <xf numFmtId="2" fontId="13" fillId="3" borderId="8" xfId="1" applyNumberFormat="1" applyFont="1" applyFill="1" applyBorder="1" applyAlignment="1">
      <alignment vertical="center"/>
    </xf>
    <xf numFmtId="168" fontId="14" fillId="0" borderId="10" xfId="2" applyNumberFormat="1" applyFont="1" applyBorder="1" applyAlignment="1">
      <alignment horizontal="center"/>
    </xf>
    <xf numFmtId="168" fontId="14" fillId="0" borderId="0" xfId="2" applyNumberFormat="1" applyFont="1" applyAlignment="1">
      <alignment horizontal="left"/>
    </xf>
    <xf numFmtId="165" fontId="14" fillId="0" borderId="4" xfId="2" applyFont="1" applyBorder="1"/>
    <xf numFmtId="165" fontId="19" fillId="0" borderId="7" xfId="2" applyFont="1" applyBorder="1"/>
    <xf numFmtId="165" fontId="14" fillId="3" borderId="3" xfId="2" applyFont="1" applyFill="1" applyBorder="1" applyAlignment="1">
      <alignment horizontal="center"/>
    </xf>
    <xf numFmtId="165" fontId="14" fillId="3" borderId="5" xfId="2" applyFont="1" applyFill="1" applyBorder="1" applyAlignment="1">
      <alignment horizontal="center"/>
    </xf>
    <xf numFmtId="165" fontId="14" fillId="3" borderId="5" xfId="2" applyFont="1" applyFill="1" applyBorder="1" applyAlignment="1">
      <alignment vertical="center"/>
    </xf>
    <xf numFmtId="165" fontId="14" fillId="3" borderId="7" xfId="2" applyFont="1" applyFill="1" applyBorder="1"/>
    <xf numFmtId="167" fontId="14" fillId="0" borderId="3" xfId="2" applyNumberFormat="1" applyFont="1" applyBorder="1" applyAlignment="1">
      <alignment horizontal="center"/>
    </xf>
    <xf numFmtId="167" fontId="14" fillId="0" borderId="5" xfId="2" applyNumberFormat="1" applyFont="1" applyBorder="1" applyAlignment="1">
      <alignment horizontal="center"/>
    </xf>
    <xf numFmtId="167" fontId="14" fillId="0" borderId="5" xfId="2" applyNumberFormat="1" applyFont="1" applyBorder="1" applyAlignment="1">
      <alignment vertical="center"/>
    </xf>
    <xf numFmtId="167" fontId="14" fillId="0" borderId="7" xfId="2" applyNumberFormat="1" applyFont="1" applyBorder="1"/>
    <xf numFmtId="165" fontId="14" fillId="3" borderId="3" xfId="2" applyFont="1" applyFill="1" applyBorder="1"/>
    <xf numFmtId="165" fontId="14" fillId="3" borderId="5" xfId="2" applyFont="1" applyFill="1" applyBorder="1"/>
    <xf numFmtId="167" fontId="14" fillId="0" borderId="3" xfId="2" applyNumberFormat="1" applyFont="1" applyBorder="1"/>
    <xf numFmtId="167" fontId="14" fillId="0" borderId="5" xfId="2" applyNumberFormat="1" applyFont="1" applyBorder="1"/>
    <xf numFmtId="167" fontId="14" fillId="3" borderId="3" xfId="2" applyNumberFormat="1" applyFont="1" applyFill="1" applyBorder="1"/>
    <xf numFmtId="2" fontId="14" fillId="0" borderId="7" xfId="2" applyNumberFormat="1" applyFont="1" applyBorder="1"/>
    <xf numFmtId="167" fontId="13" fillId="0" borderId="8" xfId="2" applyNumberFormat="1" applyFont="1" applyBorder="1" applyAlignment="1">
      <alignment vertical="center"/>
    </xf>
    <xf numFmtId="167" fontId="13" fillId="0" borderId="3" xfId="2" applyNumberFormat="1" applyFont="1" applyBorder="1" applyAlignment="1">
      <alignment vertical="center"/>
    </xf>
    <xf numFmtId="167" fontId="13" fillId="0" borderId="5" xfId="2" applyNumberFormat="1" applyFont="1" applyBorder="1" applyAlignment="1">
      <alignment vertical="center"/>
    </xf>
    <xf numFmtId="10" fontId="16" fillId="0" borderId="3" xfId="5" applyNumberFormat="1" applyFont="1" applyBorder="1" applyAlignment="1">
      <alignment horizontal="center" vertical="center"/>
    </xf>
    <xf numFmtId="10" fontId="16" fillId="0" borderId="5" xfId="5" quotePrefix="1" applyNumberFormat="1" applyFont="1" applyBorder="1" applyAlignment="1">
      <alignment horizontal="center" vertical="center"/>
    </xf>
    <xf numFmtId="2" fontId="14" fillId="0" borderId="5" xfId="2" applyNumberFormat="1" applyFont="1" applyBorder="1"/>
    <xf numFmtId="165" fontId="17" fillId="0" borderId="2" xfId="2" applyFont="1" applyBorder="1" applyAlignment="1">
      <alignment horizontal="center"/>
    </xf>
    <xf numFmtId="165" fontId="17" fillId="0" borderId="12" xfId="2" applyFont="1" applyBorder="1" applyAlignment="1">
      <alignment horizontal="center"/>
    </xf>
    <xf numFmtId="0" fontId="18" fillId="0" borderId="12" xfId="0" applyFont="1" applyBorder="1" applyAlignment="1">
      <alignment horizontal="center"/>
    </xf>
  </cellXfs>
  <cellStyles count="6">
    <cellStyle name="Normal" xfId="0" builtinId="0"/>
    <cellStyle name="Normal_andrewes" xfId="1" xr:uid="{00000000-0005-0000-0000-000001000000}"/>
    <cellStyle name="Normal_xdefoe abated" xfId="2" xr:uid="{00000000-0005-0000-0000-000003000000}"/>
    <cellStyle name="Output Amounts" xfId="3" xr:uid="{00000000-0005-0000-0000-000004000000}"/>
    <cellStyle name="Output Line Items" xfId="4" xr:uid="{00000000-0005-0000-0000-000005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_BEO/EXCEL/Revenue/New%20format%20schedule/second%20draf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Revenue\ANNEEM\ACTSERV\200405\rcc%20reconciliation%2004051F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rpoflondon.sharepoint.com/sites/BarbicanServiceChargeandRevenues/Shared%20Documents/General/Service%20Charge/Estimate/202526/A%20service%20charge%20estimate%202526.xlsx" TargetMode="External"/><Relationship Id="rId1" Type="http://schemas.openxmlformats.org/officeDocument/2006/relationships/externalLinkPath" Target="/sites/BarbicanServiceChargeandRevenues/Shared%20Documents/General/Service%20Charge/Estimate/202526/A%20service%20charge%20estimate%2025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 6 attribution to blocks "/>
      <sheetName val="new annex 6 attribution to bloc"/>
      <sheetName val="annex 6 b"/>
      <sheetName val="new annex 6b "/>
      <sheetName val="annex 7 Defoe"/>
      <sheetName val="annex 7 Seddon"/>
      <sheetName val="defoe"/>
      <sheetName val="54"/>
      <sheetName val="seddon"/>
      <sheetName val="31 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 1"/>
      <sheetName val="Annex 2"/>
      <sheetName val="Annex 3 - Schedule Order "/>
      <sheetName val="annex 4 "/>
      <sheetName val="Reasons for Adjustments Annex 5"/>
      <sheetName val="annex 6 attribution to blocks "/>
      <sheetName val="Annex 6  b"/>
      <sheetName val="annex 6 EstWideTerrace Block %"/>
      <sheetName val="Annex 7 Typical flat"/>
      <sheetName val="annex 8 GL and SCS Capi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D"/>
      <sheetName val="BEN"/>
      <sheetName val="BRA"/>
      <sheetName val="BRE"/>
      <sheetName val="BRY"/>
      <sheetName val="BUN"/>
      <sheetName val="CRO"/>
      <sheetName val="DEF"/>
      <sheetName val="FRO"/>
      <sheetName val="GIL"/>
      <sheetName val="JTC"/>
      <sheetName val="LJM"/>
      <sheetName val="BLA"/>
      <sheetName val="LAU"/>
      <sheetName val="MOU"/>
      <sheetName val="SED"/>
      <sheetName val="SHA"/>
      <sheetName val="SPE"/>
      <sheetName val="THO"/>
      <sheetName val="WIL"/>
      <sheetName val="Postern"/>
      <sheetName val="2 wallside"/>
      <sheetName val="wall freehold"/>
      <sheetName val="SERVEST"/>
      <sheetName val="Sheet3"/>
      <sheetName val="Sheet2"/>
      <sheetName val="check"/>
      <sheetName val="Sheet1"/>
    </sheetNames>
    <sheetDataSet>
      <sheetData sheetId="0"/>
      <sheetData sheetId="1">
        <row r="8">
          <cell r="B8">
            <v>63602.047529425225</v>
          </cell>
          <cell r="C8">
            <v>110917.49974368229</v>
          </cell>
        </row>
        <row r="12">
          <cell r="B12">
            <v>35434</v>
          </cell>
          <cell r="C12">
            <v>39206</v>
          </cell>
        </row>
        <row r="13">
          <cell r="B13">
            <v>0</v>
          </cell>
          <cell r="C13">
            <v>0</v>
          </cell>
        </row>
        <row r="14">
          <cell r="B14">
            <v>30677.587200000002</v>
          </cell>
          <cell r="C14">
            <v>26000</v>
          </cell>
        </row>
        <row r="15">
          <cell r="B15">
            <v>130982.59444668207</v>
          </cell>
          <cell r="C15">
            <v>142988.84752088759</v>
          </cell>
        </row>
        <row r="16">
          <cell r="B16">
            <v>92376</v>
          </cell>
          <cell r="C16">
            <v>96254</v>
          </cell>
        </row>
        <row r="17">
          <cell r="B17">
            <v>12721</v>
          </cell>
          <cell r="C17">
            <v>16138</v>
          </cell>
        </row>
        <row r="22">
          <cell r="B22">
            <v>28981</v>
          </cell>
          <cell r="C22">
            <v>28596</v>
          </cell>
        </row>
        <row r="23">
          <cell r="B23">
            <v>386664.55091849528</v>
          </cell>
          <cell r="C23">
            <v>168399.98249037482</v>
          </cell>
        </row>
        <row r="24">
          <cell r="B24">
            <v>39488</v>
          </cell>
          <cell r="C24">
            <v>40258</v>
          </cell>
        </row>
        <row r="25">
          <cell r="B25">
            <v>17870.162771830986</v>
          </cell>
          <cell r="C25">
            <v>20979.342799999999</v>
          </cell>
        </row>
        <row r="26">
          <cell r="B26">
            <v>82318.425885847711</v>
          </cell>
          <cell r="C26">
            <v>86025</v>
          </cell>
        </row>
        <row r="27">
          <cell r="B27">
            <v>399752.6369697912</v>
          </cell>
          <cell r="C27">
            <v>454175</v>
          </cell>
        </row>
        <row r="32">
          <cell r="B32">
            <v>18532</v>
          </cell>
          <cell r="C32">
            <v>17858</v>
          </cell>
        </row>
        <row r="40">
          <cell r="B40">
            <v>0</v>
          </cell>
          <cell r="C40">
            <v>0</v>
          </cell>
        </row>
        <row r="41">
          <cell r="B41">
            <v>166881</v>
          </cell>
          <cell r="C4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C8">
            <v>46943.523637384031</v>
          </cell>
        </row>
      </sheetData>
      <sheetData sheetId="16"/>
      <sheetData sheetId="17"/>
      <sheetData sheetId="18">
        <row r="8">
          <cell r="C8">
            <v>90239.414231301504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5"/>
  <sheetViews>
    <sheetView showGridLines="0" tabSelected="1" topLeftCell="A16" workbookViewId="0">
      <selection activeCell="C41" sqref="C41"/>
    </sheetView>
  </sheetViews>
  <sheetFormatPr defaultColWidth="11" defaultRowHeight="16"/>
  <cols>
    <col min="1" max="1" width="77.54296875" style="23" customWidth="1"/>
    <col min="2" max="3" width="12.1796875" style="23" customWidth="1"/>
    <col min="4" max="4" width="5.453125" style="1" customWidth="1"/>
    <col min="5" max="5" width="12.1796875" style="1" customWidth="1"/>
    <col min="6" max="6" width="5.54296875" style="1" customWidth="1"/>
    <col min="7" max="16384" width="11" style="1"/>
  </cols>
  <sheetData>
    <row r="1" spans="1:6">
      <c r="A1" s="26"/>
      <c r="B1" s="14"/>
      <c r="C1" s="14"/>
      <c r="E1" s="49" t="s">
        <v>0</v>
      </c>
      <c r="F1" s="7"/>
    </row>
    <row r="2" spans="1:6">
      <c r="A2" s="27" t="s">
        <v>49</v>
      </c>
      <c r="B2" s="15"/>
      <c r="C2" s="29"/>
      <c r="D2" s="7"/>
      <c r="E2" s="55" t="s">
        <v>1</v>
      </c>
    </row>
    <row r="3" spans="1:6">
      <c r="A3" s="27" t="s">
        <v>2</v>
      </c>
      <c r="B3" s="16" t="s">
        <v>3</v>
      </c>
      <c r="C3" s="16" t="s">
        <v>3</v>
      </c>
      <c r="D3" s="8"/>
      <c r="E3" s="55" t="s">
        <v>51</v>
      </c>
      <c r="F3" s="8"/>
    </row>
    <row r="4" spans="1:6">
      <c r="A4" s="27" t="s">
        <v>4</v>
      </c>
      <c r="B4" s="16"/>
      <c r="C4" s="16"/>
      <c r="D4" s="8"/>
      <c r="E4" s="59" t="s">
        <v>52</v>
      </c>
      <c r="F4" s="8"/>
    </row>
    <row r="5" spans="1:6" ht="16.5" thickBot="1">
      <c r="A5" s="28"/>
      <c r="B5" s="17" t="s">
        <v>47</v>
      </c>
      <c r="C5" s="17" t="s">
        <v>50</v>
      </c>
      <c r="D5" s="9"/>
      <c r="E5" s="104" t="s">
        <v>5</v>
      </c>
      <c r="F5" s="9"/>
    </row>
    <row r="6" spans="1:6">
      <c r="A6" s="30"/>
      <c r="B6" s="34" t="s">
        <v>6</v>
      </c>
      <c r="C6" s="34" t="s">
        <v>6</v>
      </c>
      <c r="D6" s="4"/>
      <c r="E6" s="66"/>
      <c r="F6" s="4"/>
    </row>
    <row r="7" spans="1:6" ht="20.149999999999999" customHeight="1">
      <c r="A7" s="31" t="s">
        <v>7</v>
      </c>
      <c r="B7" s="29"/>
      <c r="C7" s="29"/>
      <c r="D7" s="4"/>
      <c r="E7" s="66"/>
      <c r="F7" s="4"/>
    </row>
    <row r="8" spans="1:6" ht="30" customHeight="1">
      <c r="A8" s="32" t="s">
        <v>8</v>
      </c>
      <c r="B8" s="35">
        <f>[3]BEN!$B8</f>
        <v>63602.047529425225</v>
      </c>
      <c r="C8" s="35">
        <f>[3]BEN!$C8</f>
        <v>110917.49974368229</v>
      </c>
      <c r="D8" s="5"/>
      <c r="E8" s="70">
        <f>(C8-B8)/B8</f>
        <v>0.74392970119974144</v>
      </c>
      <c r="F8" s="5"/>
    </row>
    <row r="9" spans="1:6" ht="12.75" customHeight="1" thickBot="1">
      <c r="A9" s="33"/>
      <c r="B9" s="36"/>
      <c r="C9" s="36"/>
      <c r="D9" s="6"/>
      <c r="E9" s="70"/>
      <c r="F9" s="6"/>
    </row>
    <row r="10" spans="1:6" ht="8.25" customHeight="1">
      <c r="A10" s="37"/>
      <c r="B10" s="14"/>
      <c r="C10" s="14"/>
      <c r="D10" s="6"/>
      <c r="E10" s="122"/>
      <c r="F10" s="6"/>
    </row>
    <row r="11" spans="1:6" ht="20.149999999999999" customHeight="1">
      <c r="A11" s="38" t="s">
        <v>9</v>
      </c>
      <c r="B11" s="15"/>
      <c r="C11" s="15"/>
      <c r="D11" s="6"/>
      <c r="E11" s="70"/>
      <c r="F11" s="6"/>
    </row>
    <row r="12" spans="1:6" ht="20.149999999999999" customHeight="1">
      <c r="A12" s="39" t="s">
        <v>10</v>
      </c>
      <c r="B12" s="35">
        <f>[3]BEN!$B12</f>
        <v>35434</v>
      </c>
      <c r="C12" s="35">
        <f>[3]BEN!$C12</f>
        <v>39206</v>
      </c>
      <c r="D12" s="6"/>
      <c r="E12" s="70">
        <f t="shared" ref="E12:E17" si="0">(C12-B12)/B12</f>
        <v>0.10645143082914715</v>
      </c>
      <c r="F12" s="6"/>
    </row>
    <row r="13" spans="1:6" ht="20.149999999999999" customHeight="1">
      <c r="A13" s="39" t="s">
        <v>11</v>
      </c>
      <c r="B13" s="35">
        <f>[3]BEN!$B13</f>
        <v>0</v>
      </c>
      <c r="C13" s="35">
        <f>[3]BEN!$C13</f>
        <v>0</v>
      </c>
      <c r="D13" s="6"/>
      <c r="E13" s="123" t="s">
        <v>12</v>
      </c>
      <c r="F13" s="6"/>
    </row>
    <row r="14" spans="1:6" ht="20.149999999999999" customHeight="1">
      <c r="A14" s="39" t="s">
        <v>13</v>
      </c>
      <c r="B14" s="35">
        <f>[3]BEN!$B14</f>
        <v>30677.587200000002</v>
      </c>
      <c r="C14" s="35">
        <f>[3]BEN!$C14</f>
        <v>26000</v>
      </c>
      <c r="D14" s="6"/>
      <c r="E14" s="70">
        <f t="shared" si="0"/>
        <v>-0.15247572012443017</v>
      </c>
      <c r="F14" s="6"/>
    </row>
    <row r="15" spans="1:6" ht="20.149999999999999" customHeight="1">
      <c r="A15" s="39" t="s">
        <v>14</v>
      </c>
      <c r="B15" s="35">
        <f>[3]BEN!$B15</f>
        <v>130982.59444668207</v>
      </c>
      <c r="C15" s="35">
        <f>[3]BEN!$C15</f>
        <v>142988.84752088759</v>
      </c>
      <c r="D15" s="6"/>
      <c r="E15" s="70">
        <f t="shared" si="0"/>
        <v>9.1662965792701598E-2</v>
      </c>
      <c r="F15" s="6"/>
    </row>
    <row r="16" spans="1:6" ht="20.149999999999999" customHeight="1">
      <c r="A16" s="39" t="s">
        <v>15</v>
      </c>
      <c r="B16" s="35">
        <f>[3]BEN!$B16</f>
        <v>92376</v>
      </c>
      <c r="C16" s="35">
        <f>[3]BEN!$C16</f>
        <v>96254</v>
      </c>
      <c r="D16" s="6"/>
      <c r="E16" s="70">
        <f t="shared" si="0"/>
        <v>4.1980601021910452E-2</v>
      </c>
      <c r="F16" s="6"/>
    </row>
    <row r="17" spans="1:6" ht="20.149999999999999" customHeight="1">
      <c r="A17" s="39" t="s">
        <v>16</v>
      </c>
      <c r="B17" s="35">
        <f>[3]BEN!$B17</f>
        <v>12721</v>
      </c>
      <c r="C17" s="35">
        <f>[3]BEN!$C17</f>
        <v>16138</v>
      </c>
      <c r="D17" s="6"/>
      <c r="E17" s="70">
        <f t="shared" si="0"/>
        <v>0.26861095825799858</v>
      </c>
      <c r="F17" s="6"/>
    </row>
    <row r="18" spans="1:6" ht="11.25" customHeight="1">
      <c r="A18" s="39"/>
      <c r="B18" s="35"/>
      <c r="C18" s="15"/>
      <c r="D18" s="6"/>
      <c r="E18" s="70"/>
      <c r="F18" s="6"/>
    </row>
    <row r="19" spans="1:6" ht="20.149999999999999" customHeight="1" thickBot="1">
      <c r="A19" s="40" t="s">
        <v>17</v>
      </c>
      <c r="B19" s="41">
        <f>SUM(B12:B18)</f>
        <v>302191.18164668209</v>
      </c>
      <c r="C19" s="41">
        <f>SUM(C12:C18)</f>
        <v>320586.84752088762</v>
      </c>
      <c r="D19" s="6"/>
      <c r="E19" s="70">
        <f>(C19-B19)/B19</f>
        <v>6.0874264344726967E-2</v>
      </c>
      <c r="F19" s="6"/>
    </row>
    <row r="20" spans="1:6" ht="11.25" customHeight="1">
      <c r="A20" s="37"/>
      <c r="B20" s="14"/>
      <c r="C20" s="14"/>
      <c r="D20" s="6"/>
      <c r="E20" s="122"/>
      <c r="F20" s="6"/>
    </row>
    <row r="21" spans="1:6" ht="20.149999999999999" customHeight="1">
      <c r="A21" s="38" t="s">
        <v>18</v>
      </c>
      <c r="B21" s="15"/>
      <c r="C21" s="15"/>
      <c r="D21" s="6"/>
      <c r="E21" s="70"/>
      <c r="F21" s="6"/>
    </row>
    <row r="22" spans="1:6" ht="20.149999999999999" customHeight="1">
      <c r="A22" s="39" t="s">
        <v>19</v>
      </c>
      <c r="B22" s="35">
        <f>[3]BEN!$B22</f>
        <v>28981</v>
      </c>
      <c r="C22" s="35">
        <f>[3]BEN!$C22</f>
        <v>28596</v>
      </c>
      <c r="D22" s="6"/>
      <c r="E22" s="70">
        <f t="shared" ref="E22:E27" si="1">(C22-B22)/B22</f>
        <v>-1.3284565749974121E-2</v>
      </c>
      <c r="F22" s="6"/>
    </row>
    <row r="23" spans="1:6" ht="19.5" customHeight="1">
      <c r="A23" s="39" t="s">
        <v>20</v>
      </c>
      <c r="B23" s="35">
        <f>[3]BEN!$B23</f>
        <v>386664.55091849528</v>
      </c>
      <c r="C23" s="35">
        <f>[3]BEN!$C23</f>
        <v>168399.98249037482</v>
      </c>
      <c r="D23" s="6"/>
      <c r="E23" s="70">
        <f t="shared" si="1"/>
        <v>-0.56448042084449646</v>
      </c>
      <c r="F23" s="6"/>
    </row>
    <row r="24" spans="1:6" ht="20.149999999999999" customHeight="1">
      <c r="A24" s="39" t="s">
        <v>21</v>
      </c>
      <c r="B24" s="35">
        <f>[3]BEN!$B24</f>
        <v>39488</v>
      </c>
      <c r="C24" s="35">
        <f>[3]BEN!$C24</f>
        <v>40258</v>
      </c>
      <c r="D24" s="6"/>
      <c r="E24" s="70">
        <f t="shared" si="1"/>
        <v>1.9499594813614261E-2</v>
      </c>
      <c r="F24" s="6"/>
    </row>
    <row r="25" spans="1:6" ht="20.149999999999999" customHeight="1">
      <c r="A25" s="39" t="s">
        <v>22</v>
      </c>
      <c r="B25" s="35">
        <f>[3]BEN!$B25</f>
        <v>17870.162771830986</v>
      </c>
      <c r="C25" s="35">
        <f>[3]BEN!$C25</f>
        <v>20979.342799999999</v>
      </c>
      <c r="D25" s="6"/>
      <c r="E25" s="70">
        <f t="shared" si="1"/>
        <v>0.17398722484330476</v>
      </c>
      <c r="F25" s="6"/>
    </row>
    <row r="26" spans="1:6" ht="18.75" customHeight="1">
      <c r="A26" s="42" t="s">
        <v>23</v>
      </c>
      <c r="B26" s="35">
        <f>[3]BEN!$B26</f>
        <v>82318.425885847711</v>
      </c>
      <c r="C26" s="35">
        <f>[3]BEN!$C26</f>
        <v>86025</v>
      </c>
      <c r="D26" s="6"/>
      <c r="E26" s="70">
        <f t="shared" si="1"/>
        <v>4.5027271528396993E-2</v>
      </c>
      <c r="F26" s="6"/>
    </row>
    <row r="27" spans="1:6" ht="20.149999999999999" customHeight="1">
      <c r="A27" s="39" t="s">
        <v>24</v>
      </c>
      <c r="B27" s="35">
        <f>[3]BEN!$B27</f>
        <v>399752.6369697912</v>
      </c>
      <c r="C27" s="35">
        <f>[3]BEN!$C27</f>
        <v>454175</v>
      </c>
      <c r="D27" s="6"/>
      <c r="E27" s="70">
        <f t="shared" si="1"/>
        <v>0.13614009764323687</v>
      </c>
      <c r="F27" s="6"/>
    </row>
    <row r="28" spans="1:6" ht="10.5" customHeight="1">
      <c r="A28" s="39"/>
      <c r="B28" s="15"/>
      <c r="C28" s="15"/>
      <c r="D28" s="6"/>
      <c r="E28" s="70"/>
      <c r="F28" s="6"/>
    </row>
    <row r="29" spans="1:6" ht="20.149999999999999" customHeight="1" thickBot="1">
      <c r="A29" s="40" t="s">
        <v>17</v>
      </c>
      <c r="B29" s="41">
        <f>SUM(B22:B28)</f>
        <v>955074.77654596511</v>
      </c>
      <c r="C29" s="41">
        <f>SUM(C22:C27)</f>
        <v>798433.32529037481</v>
      </c>
      <c r="D29" s="6"/>
      <c r="E29" s="72">
        <f>(C29-B29)/B29</f>
        <v>-0.16400962008659181</v>
      </c>
      <c r="F29" s="6"/>
    </row>
    <row r="30" spans="1:6" ht="12" customHeight="1">
      <c r="A30" s="37"/>
      <c r="B30" s="14"/>
      <c r="C30" s="14"/>
      <c r="D30" s="6"/>
      <c r="E30" s="66"/>
      <c r="F30" s="6"/>
    </row>
    <row r="31" spans="1:6" ht="20.149999999999999" customHeight="1">
      <c r="A31" s="38" t="s">
        <v>25</v>
      </c>
      <c r="B31" s="15"/>
      <c r="C31" s="15"/>
      <c r="D31" s="6"/>
      <c r="E31" s="66"/>
      <c r="F31" s="6"/>
    </row>
    <row r="32" spans="1:6" ht="20.149999999999999" customHeight="1">
      <c r="A32" s="39" t="s">
        <v>26</v>
      </c>
      <c r="B32" s="35">
        <f>[3]BEN!$B32</f>
        <v>18532</v>
      </c>
      <c r="C32" s="35">
        <f>[3]BEN!$C32</f>
        <v>17858</v>
      </c>
      <c r="D32" s="6"/>
      <c r="E32" s="70">
        <f>(C32-B32)/B32</f>
        <v>-3.6369522987265271E-2</v>
      </c>
      <c r="F32" s="6"/>
    </row>
    <row r="33" spans="1:6" ht="10.5" customHeight="1" thickBot="1">
      <c r="A33" s="43"/>
      <c r="B33" s="36"/>
      <c r="C33" s="36"/>
      <c r="D33" s="6"/>
      <c r="E33" s="66"/>
      <c r="F33" s="6"/>
    </row>
    <row r="34" spans="1:6" s="3" customFormat="1" ht="19.5" customHeight="1" thickBot="1">
      <c r="A34" s="44" t="s">
        <v>27</v>
      </c>
      <c r="B34" s="18">
        <f>B32+B29+B19+B8</f>
        <v>1339400.0057220724</v>
      </c>
      <c r="C34" s="19">
        <f>C32+C29+C19+C8</f>
        <v>1247795.6725549446</v>
      </c>
      <c r="D34" s="2"/>
      <c r="E34" s="83">
        <f>(C34-B34)/B34</f>
        <v>-6.8392065682980022E-2</v>
      </c>
      <c r="F34" s="2"/>
    </row>
    <row r="35" spans="1:6" s="3" customFormat="1" ht="23.25" customHeight="1">
      <c r="A35" s="45" t="s">
        <v>28</v>
      </c>
      <c r="B35" s="48"/>
      <c r="C35" s="48"/>
      <c r="D35" s="2"/>
      <c r="E35" s="2"/>
      <c r="F35" s="2"/>
    </row>
    <row r="36" spans="1:6" ht="20.149999999999999" customHeight="1">
      <c r="A36" s="39"/>
      <c r="B36" s="35"/>
      <c r="C36" s="35"/>
      <c r="D36" s="6"/>
      <c r="E36" s="6"/>
      <c r="F36" s="6"/>
    </row>
    <row r="37" spans="1:6" ht="20.149999999999999" customHeight="1">
      <c r="A37" s="39" t="s">
        <v>48</v>
      </c>
      <c r="B37" s="35">
        <f>[3]BEN!$B$41</f>
        <v>166881</v>
      </c>
      <c r="C37" s="35">
        <f>[3]BEN!$C$41</f>
        <v>0</v>
      </c>
      <c r="D37" s="6"/>
      <c r="E37" s="6"/>
      <c r="F37" s="6"/>
    </row>
    <row r="38" spans="1:6" ht="20.149999999999999" customHeight="1">
      <c r="A38" s="39" t="s">
        <v>46</v>
      </c>
      <c r="B38" s="35">
        <f>[3]BEN!$B$40</f>
        <v>0</v>
      </c>
      <c r="C38" s="35">
        <f>[3]BEN!$C$40</f>
        <v>0</v>
      </c>
      <c r="D38" s="6"/>
      <c r="E38" s="6"/>
      <c r="F38" s="6"/>
    </row>
    <row r="39" spans="1:6" ht="20.149999999999999" customHeight="1" thickBot="1">
      <c r="A39" s="46"/>
      <c r="B39" s="41" t="s">
        <v>53</v>
      </c>
      <c r="C39" s="41"/>
      <c r="D39" s="6"/>
      <c r="E39" s="6"/>
      <c r="F39" s="6"/>
    </row>
    <row r="40" spans="1:6" s="3" customFormat="1" ht="20.149999999999999" customHeight="1" thickBot="1">
      <c r="A40" s="44" t="s">
        <v>29</v>
      </c>
      <c r="B40" s="20">
        <f>SUM(B36:B39)</f>
        <v>166881</v>
      </c>
      <c r="C40" s="21">
        <f>SUM(C37:C39)</f>
        <v>0</v>
      </c>
      <c r="D40" s="6"/>
      <c r="E40" s="6"/>
      <c r="F40" s="6"/>
    </row>
    <row r="41" spans="1:6" ht="16.5" thickBot="1">
      <c r="A41" s="47" t="s">
        <v>30</v>
      </c>
      <c r="B41" s="18">
        <f>B34+B40</f>
        <v>1506281.0057220724</v>
      </c>
      <c r="C41" s="22">
        <f>C34+C40</f>
        <v>1247795.6725549446</v>
      </c>
      <c r="D41" s="10"/>
      <c r="E41" s="10"/>
      <c r="F41" s="10"/>
    </row>
    <row r="42" spans="1:6">
      <c r="D42" s="11"/>
      <c r="E42" s="11"/>
      <c r="F42" s="11"/>
    </row>
    <row r="43" spans="1:6">
      <c r="A43" s="24" t="s">
        <v>31</v>
      </c>
      <c r="D43" s="11"/>
      <c r="E43" s="11"/>
      <c r="F43" s="11"/>
    </row>
    <row r="44" spans="1:6">
      <c r="A44" s="25"/>
      <c r="D44" s="11"/>
      <c r="E44" s="11"/>
      <c r="F44" s="11"/>
    </row>
    <row r="45" spans="1:6">
      <c r="A45" s="25"/>
    </row>
  </sheetData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8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45"/>
  <sheetViews>
    <sheetView showGridLines="0" workbookViewId="0">
      <selection activeCell="J4" sqref="J4"/>
    </sheetView>
  </sheetViews>
  <sheetFormatPr defaultColWidth="11" defaultRowHeight="16"/>
  <cols>
    <col min="1" max="1" width="77.453125" style="23" customWidth="1"/>
    <col min="2" max="3" width="12.1796875" style="23" customWidth="1"/>
    <col min="4" max="4" width="14.453125" style="23" customWidth="1"/>
    <col min="5" max="5" width="12.1796875" style="23" customWidth="1"/>
    <col min="6" max="6" width="3.54296875" style="23" customWidth="1"/>
    <col min="7" max="7" width="12.1796875" style="23" customWidth="1"/>
    <col min="8" max="8" width="3.453125" style="23" customWidth="1"/>
    <col min="9" max="9" width="11.81640625" style="23" customWidth="1"/>
    <col min="10" max="10" width="3.1796875" style="1" customWidth="1"/>
    <col min="11" max="16384" width="11" style="1"/>
  </cols>
  <sheetData>
    <row r="1" spans="1:9">
      <c r="A1" s="26"/>
      <c r="B1" s="125" t="s">
        <v>32</v>
      </c>
      <c r="C1" s="126"/>
      <c r="D1" s="125" t="s">
        <v>33</v>
      </c>
      <c r="E1" s="127"/>
      <c r="G1" s="14"/>
      <c r="I1" s="49" t="s">
        <v>0</v>
      </c>
    </row>
    <row r="2" spans="1:9">
      <c r="A2" s="27" t="s">
        <v>49</v>
      </c>
      <c r="B2" s="103"/>
      <c r="C2" s="50"/>
      <c r="D2" s="51" t="s">
        <v>44</v>
      </c>
      <c r="E2" s="52">
        <v>5.5999999999999999E-3</v>
      </c>
      <c r="F2" s="53"/>
      <c r="G2" s="54"/>
      <c r="I2" s="55" t="s">
        <v>1</v>
      </c>
    </row>
    <row r="3" spans="1:9">
      <c r="A3" s="27" t="s">
        <v>2</v>
      </c>
      <c r="B3" s="58" t="s">
        <v>3</v>
      </c>
      <c r="C3" s="57" t="s">
        <v>3</v>
      </c>
      <c r="D3" s="58" t="s">
        <v>3</v>
      </c>
      <c r="E3" s="57" t="s">
        <v>3</v>
      </c>
      <c r="F3" s="56"/>
      <c r="G3" s="16" t="s">
        <v>35</v>
      </c>
      <c r="I3" s="55" t="s">
        <v>51</v>
      </c>
    </row>
    <row r="4" spans="1:9">
      <c r="A4" s="27" t="s">
        <v>4</v>
      </c>
      <c r="B4" s="58"/>
      <c r="C4" s="57"/>
      <c r="D4" s="58"/>
      <c r="E4" s="57"/>
      <c r="F4" s="56"/>
      <c r="G4" s="16" t="s">
        <v>36</v>
      </c>
      <c r="I4" s="59" t="s">
        <v>52</v>
      </c>
    </row>
    <row r="5" spans="1:9" ht="16.5" thickBot="1">
      <c r="A5" s="28"/>
      <c r="B5" s="61" t="s">
        <v>47</v>
      </c>
      <c r="C5" s="62" t="s">
        <v>50</v>
      </c>
      <c r="D5" s="61" t="s">
        <v>47</v>
      </c>
      <c r="E5" s="62" t="s">
        <v>50</v>
      </c>
      <c r="F5" s="60"/>
      <c r="G5" s="17" t="s">
        <v>50</v>
      </c>
      <c r="I5" s="104" t="s">
        <v>5</v>
      </c>
    </row>
    <row r="6" spans="1:9">
      <c r="A6" s="30"/>
      <c r="B6" s="34" t="s">
        <v>6</v>
      </c>
      <c r="C6" s="105" t="s">
        <v>6</v>
      </c>
      <c r="D6" s="109" t="s">
        <v>6</v>
      </c>
      <c r="E6" s="64" t="s">
        <v>6</v>
      </c>
      <c r="F6" s="63"/>
      <c r="G6" s="64" t="s">
        <v>6</v>
      </c>
      <c r="I6" s="66"/>
    </row>
    <row r="7" spans="1:9" ht="20.149999999999999" customHeight="1">
      <c r="A7" s="31" t="s">
        <v>7</v>
      </c>
      <c r="B7" s="29"/>
      <c r="C7" s="106"/>
      <c r="D7" s="110"/>
      <c r="E7" s="65"/>
      <c r="F7" s="63"/>
      <c r="G7" s="65"/>
      <c r="I7" s="66"/>
    </row>
    <row r="8" spans="1:9" ht="30" customHeight="1">
      <c r="A8" s="32" t="s">
        <v>8</v>
      </c>
      <c r="B8" s="35">
        <f>BEN!B8</f>
        <v>63602.047529425225</v>
      </c>
      <c r="C8" s="107">
        <f>BEN!C8</f>
        <v>110917.49974368229</v>
      </c>
      <c r="D8" s="111">
        <f>B8*E2</f>
        <v>356.17146616478124</v>
      </c>
      <c r="E8" s="69">
        <f>C8*E2</f>
        <v>621.13799856462083</v>
      </c>
      <c r="F8" s="68"/>
      <c r="G8" s="69">
        <f>E8/4</f>
        <v>155.28449964115521</v>
      </c>
      <c r="I8" s="70">
        <f>(C8-B8)/B8</f>
        <v>0.74392970119974144</v>
      </c>
    </row>
    <row r="9" spans="1:9" ht="12.75" customHeight="1" thickBot="1">
      <c r="A9" s="33"/>
      <c r="B9" s="36"/>
      <c r="C9" s="108"/>
      <c r="D9" s="112"/>
      <c r="E9" s="78"/>
      <c r="F9" s="71"/>
      <c r="G9" s="78"/>
      <c r="I9" s="72"/>
    </row>
    <row r="10" spans="1:9" ht="8.25" customHeight="1">
      <c r="A10" s="37"/>
      <c r="B10" s="14"/>
      <c r="C10" s="113"/>
      <c r="D10" s="115"/>
      <c r="E10" s="117"/>
      <c r="F10" s="71"/>
      <c r="G10" s="117"/>
      <c r="I10" s="70"/>
    </row>
    <row r="11" spans="1:9" ht="20.149999999999999" customHeight="1">
      <c r="A11" s="38" t="s">
        <v>9</v>
      </c>
      <c r="B11" s="15"/>
      <c r="C11" s="114"/>
      <c r="D11" s="116"/>
      <c r="E11" s="75"/>
      <c r="F11" s="71"/>
      <c r="G11" s="75"/>
      <c r="I11" s="70"/>
    </row>
    <row r="12" spans="1:9" ht="20.149999999999999" customHeight="1">
      <c r="A12" s="39" t="s">
        <v>10</v>
      </c>
      <c r="B12" s="35">
        <f>BEN!B12</f>
        <v>35434</v>
      </c>
      <c r="C12" s="107">
        <f>BEN!C12</f>
        <v>39206</v>
      </c>
      <c r="D12" s="116">
        <f t="shared" ref="D12:D17" si="0">B12*E$2</f>
        <v>198.43039999999999</v>
      </c>
      <c r="E12" s="75">
        <f t="shared" ref="E12:E17" si="1">C12*E$2</f>
        <v>219.55359999999999</v>
      </c>
      <c r="F12" s="71"/>
      <c r="G12" s="75">
        <f t="shared" ref="G12:G17" si="2">E12/4</f>
        <v>54.888399999999997</v>
      </c>
      <c r="I12" s="70"/>
    </row>
    <row r="13" spans="1:9" ht="20.149999999999999" customHeight="1">
      <c r="A13" s="39" t="s">
        <v>11</v>
      </c>
      <c r="B13" s="35">
        <f>BEN!B13</f>
        <v>0</v>
      </c>
      <c r="C13" s="107">
        <f>BEN!C13</f>
        <v>0</v>
      </c>
      <c r="D13" s="116">
        <f t="shared" si="0"/>
        <v>0</v>
      </c>
      <c r="E13" s="75">
        <f t="shared" si="1"/>
        <v>0</v>
      </c>
      <c r="F13" s="71"/>
      <c r="G13" s="75">
        <f t="shared" si="2"/>
        <v>0</v>
      </c>
      <c r="I13" s="70"/>
    </row>
    <row r="14" spans="1:9" ht="20.149999999999999" customHeight="1">
      <c r="A14" s="39" t="s">
        <v>13</v>
      </c>
      <c r="B14" s="35">
        <f>BEN!B14</f>
        <v>30677.587200000002</v>
      </c>
      <c r="C14" s="107">
        <f>BEN!C14</f>
        <v>26000</v>
      </c>
      <c r="D14" s="116">
        <f t="shared" si="0"/>
        <v>171.79448832</v>
      </c>
      <c r="E14" s="75">
        <f t="shared" si="1"/>
        <v>145.6</v>
      </c>
      <c r="F14" s="71"/>
      <c r="G14" s="75">
        <f t="shared" si="2"/>
        <v>36.4</v>
      </c>
      <c r="I14" s="70"/>
    </row>
    <row r="15" spans="1:9" ht="20.149999999999999" customHeight="1">
      <c r="A15" s="39" t="s">
        <v>14</v>
      </c>
      <c r="B15" s="35">
        <f>BEN!B15</f>
        <v>130982.59444668207</v>
      </c>
      <c r="C15" s="107">
        <f>BEN!C15</f>
        <v>142988.84752088759</v>
      </c>
      <c r="D15" s="116">
        <f t="shared" si="0"/>
        <v>733.50252890141951</v>
      </c>
      <c r="E15" s="75">
        <f t="shared" si="1"/>
        <v>800.73754611697052</v>
      </c>
      <c r="F15" s="71"/>
      <c r="G15" s="75">
        <f t="shared" si="2"/>
        <v>200.18438652924263</v>
      </c>
      <c r="I15" s="70"/>
    </row>
    <row r="16" spans="1:9" ht="20.149999999999999" customHeight="1">
      <c r="A16" s="39" t="s">
        <v>15</v>
      </c>
      <c r="B16" s="35">
        <f>BEN!B16</f>
        <v>92376</v>
      </c>
      <c r="C16" s="107">
        <f>BEN!C16</f>
        <v>96254</v>
      </c>
      <c r="D16" s="116">
        <f t="shared" si="0"/>
        <v>517.30560000000003</v>
      </c>
      <c r="E16" s="75">
        <f t="shared" si="1"/>
        <v>539.02239999999995</v>
      </c>
      <c r="F16" s="71"/>
      <c r="G16" s="75">
        <f t="shared" si="2"/>
        <v>134.75559999999999</v>
      </c>
      <c r="I16" s="70"/>
    </row>
    <row r="17" spans="1:9" ht="20.149999999999999" customHeight="1">
      <c r="A17" s="39" t="s">
        <v>16</v>
      </c>
      <c r="B17" s="35">
        <f>BEN!B17</f>
        <v>12721</v>
      </c>
      <c r="C17" s="107">
        <f>BEN!C17</f>
        <v>16138</v>
      </c>
      <c r="D17" s="116">
        <f t="shared" si="0"/>
        <v>71.2376</v>
      </c>
      <c r="E17" s="75">
        <f t="shared" si="1"/>
        <v>90.372799999999998</v>
      </c>
      <c r="F17" s="71"/>
      <c r="G17" s="75">
        <f t="shared" si="2"/>
        <v>22.5932</v>
      </c>
      <c r="I17" s="70"/>
    </row>
    <row r="18" spans="1:9" ht="11.25" customHeight="1">
      <c r="A18" s="39"/>
      <c r="B18" s="15"/>
      <c r="C18" s="114"/>
      <c r="D18" s="116"/>
      <c r="E18" s="75"/>
      <c r="F18" s="71"/>
      <c r="G18" s="75"/>
      <c r="I18" s="70"/>
    </row>
    <row r="19" spans="1:9" ht="20.149999999999999" customHeight="1" thickBot="1">
      <c r="A19" s="40" t="s">
        <v>17</v>
      </c>
      <c r="B19" s="36">
        <f>SUM(B12:B18)</f>
        <v>302191.18164668209</v>
      </c>
      <c r="C19" s="108">
        <f>SUM(C12:C18)</f>
        <v>320586.84752088762</v>
      </c>
      <c r="D19" s="112">
        <f>SUM(D12:D18)</f>
        <v>1692.2706172214193</v>
      </c>
      <c r="E19" s="78">
        <f>SUM(E12:E18)</f>
        <v>1795.2863461169704</v>
      </c>
      <c r="F19" s="71"/>
      <c r="G19" s="78">
        <f>SUM(G12:G18)</f>
        <v>448.82158652924261</v>
      </c>
      <c r="I19" s="72">
        <f>(C19-B19)/B19</f>
        <v>6.0874264344726967E-2</v>
      </c>
    </row>
    <row r="20" spans="1:9" ht="11.25" customHeight="1">
      <c r="A20" s="37"/>
      <c r="B20" s="14"/>
      <c r="C20" s="113"/>
      <c r="D20" s="115"/>
      <c r="E20" s="117"/>
      <c r="F20" s="71"/>
      <c r="G20" s="117"/>
      <c r="I20" s="70"/>
    </row>
    <row r="21" spans="1:9" ht="20.149999999999999" customHeight="1">
      <c r="A21" s="38" t="s">
        <v>18</v>
      </c>
      <c r="B21" s="15"/>
      <c r="C21" s="114"/>
      <c r="D21" s="116"/>
      <c r="E21" s="75"/>
      <c r="F21" s="71"/>
      <c r="G21" s="75"/>
      <c r="I21" s="70"/>
    </row>
    <row r="22" spans="1:9" ht="20.149999999999999" customHeight="1">
      <c r="A22" s="39" t="s">
        <v>19</v>
      </c>
      <c r="B22" s="35">
        <f>BEN!B22</f>
        <v>28981</v>
      </c>
      <c r="C22" s="107">
        <f>BEN!C22</f>
        <v>28596</v>
      </c>
      <c r="D22" s="116">
        <f t="shared" ref="D22:D27" si="3">B22*E$2</f>
        <v>162.2936</v>
      </c>
      <c r="E22" s="75">
        <f t="shared" ref="E22:E27" si="4">C22*E$2</f>
        <v>160.13759999999999</v>
      </c>
      <c r="F22" s="71"/>
      <c r="G22" s="75">
        <f t="shared" ref="G22:G27" si="5">E22/4</f>
        <v>40.034399999999998</v>
      </c>
      <c r="I22" s="70"/>
    </row>
    <row r="23" spans="1:9" ht="19.5" customHeight="1">
      <c r="A23" s="39" t="s">
        <v>20</v>
      </c>
      <c r="B23" s="35">
        <f>BEN!B23</f>
        <v>386664.55091849528</v>
      </c>
      <c r="C23" s="107">
        <f>BEN!C23</f>
        <v>168399.98249037482</v>
      </c>
      <c r="D23" s="116">
        <f t="shared" si="3"/>
        <v>2165.3214851435737</v>
      </c>
      <c r="E23" s="75">
        <f t="shared" si="4"/>
        <v>943.03990194609901</v>
      </c>
      <c r="F23" s="71"/>
      <c r="G23" s="75">
        <f t="shared" si="5"/>
        <v>235.75997548652475</v>
      </c>
      <c r="I23" s="70"/>
    </row>
    <row r="24" spans="1:9" ht="20.149999999999999" customHeight="1">
      <c r="A24" s="39" t="s">
        <v>21</v>
      </c>
      <c r="B24" s="35">
        <f>BEN!B24</f>
        <v>39488</v>
      </c>
      <c r="C24" s="107">
        <f>BEN!C24</f>
        <v>40258</v>
      </c>
      <c r="D24" s="116">
        <f t="shared" si="3"/>
        <v>221.1328</v>
      </c>
      <c r="E24" s="75">
        <f t="shared" si="4"/>
        <v>225.44479999999999</v>
      </c>
      <c r="F24" s="71"/>
      <c r="G24" s="75">
        <f t="shared" si="5"/>
        <v>56.361199999999997</v>
      </c>
      <c r="I24" s="70"/>
    </row>
    <row r="25" spans="1:9" ht="20.149999999999999" customHeight="1">
      <c r="A25" s="39" t="s">
        <v>22</v>
      </c>
      <c r="B25" s="35">
        <f>BEN!B25</f>
        <v>17870.162771830986</v>
      </c>
      <c r="C25" s="107">
        <f>BEN!C25</f>
        <v>20979.342799999999</v>
      </c>
      <c r="D25" s="116">
        <f t="shared" si="3"/>
        <v>100.07291152225352</v>
      </c>
      <c r="E25" s="75">
        <f t="shared" si="4"/>
        <v>117.48431967999998</v>
      </c>
      <c r="F25" s="71"/>
      <c r="G25" s="75">
        <f t="shared" si="5"/>
        <v>29.371079919999996</v>
      </c>
      <c r="I25" s="70"/>
    </row>
    <row r="26" spans="1:9" ht="18.75" customHeight="1">
      <c r="A26" s="42" t="s">
        <v>23</v>
      </c>
      <c r="B26" s="35">
        <f>BEN!B26</f>
        <v>82318.425885847711</v>
      </c>
      <c r="C26" s="107">
        <f>BEN!C26</f>
        <v>86025</v>
      </c>
      <c r="D26" s="116">
        <f t="shared" si="3"/>
        <v>460.98318496074717</v>
      </c>
      <c r="E26" s="75">
        <f t="shared" si="4"/>
        <v>481.74</v>
      </c>
      <c r="F26" s="71"/>
      <c r="G26" s="75">
        <f t="shared" si="5"/>
        <v>120.435</v>
      </c>
      <c r="I26" s="70"/>
    </row>
    <row r="27" spans="1:9" ht="20.149999999999999" customHeight="1">
      <c r="A27" s="39" t="s">
        <v>24</v>
      </c>
      <c r="B27" s="35">
        <f>BEN!B27</f>
        <v>399752.6369697912</v>
      </c>
      <c r="C27" s="107">
        <f>BEN!C27</f>
        <v>454175</v>
      </c>
      <c r="D27" s="116">
        <f t="shared" si="3"/>
        <v>2238.6147670308305</v>
      </c>
      <c r="E27" s="75">
        <f t="shared" si="4"/>
        <v>2543.38</v>
      </c>
      <c r="F27" s="71"/>
      <c r="G27" s="75">
        <f t="shared" si="5"/>
        <v>635.84500000000003</v>
      </c>
      <c r="I27" s="70"/>
    </row>
    <row r="28" spans="1:9" ht="10.5" customHeight="1">
      <c r="A28" s="39"/>
      <c r="B28" s="15"/>
      <c r="C28" s="114"/>
      <c r="D28" s="116"/>
      <c r="E28" s="75"/>
      <c r="F28" s="71"/>
      <c r="G28" s="75"/>
      <c r="I28" s="70"/>
    </row>
    <row r="29" spans="1:9" ht="20.149999999999999" customHeight="1" thickBot="1">
      <c r="A29" s="40" t="s">
        <v>17</v>
      </c>
      <c r="B29" s="36">
        <f>BEN!B29</f>
        <v>955074.77654596511</v>
      </c>
      <c r="C29" s="108">
        <f>SUM(C22:C28)</f>
        <v>798433.32529037481</v>
      </c>
      <c r="D29" s="112">
        <f>SUM(D22:D28)</f>
        <v>5348.4187486574046</v>
      </c>
      <c r="E29" s="78">
        <f>SUM(E22:E28)</f>
        <v>4471.2266216260996</v>
      </c>
      <c r="F29" s="71"/>
      <c r="G29" s="78">
        <f>SUM(G22:G28)</f>
        <v>1117.8066554065249</v>
      </c>
      <c r="I29" s="72">
        <f>(C29-B29)/B29</f>
        <v>-0.16400962008659181</v>
      </c>
    </row>
    <row r="30" spans="1:9" ht="12" customHeight="1">
      <c r="A30" s="37"/>
      <c r="B30" s="14"/>
      <c r="C30" s="73"/>
      <c r="D30" s="115"/>
      <c r="E30" s="74"/>
      <c r="F30" s="71"/>
      <c r="G30" s="75"/>
      <c r="I30" s="66"/>
    </row>
    <row r="31" spans="1:9" ht="20.149999999999999" customHeight="1">
      <c r="A31" s="38" t="s">
        <v>25</v>
      </c>
      <c r="B31" s="15"/>
      <c r="C31" s="73"/>
      <c r="D31" s="116"/>
      <c r="E31" s="74"/>
      <c r="F31" s="71"/>
      <c r="G31" s="75"/>
      <c r="I31" s="66"/>
    </row>
    <row r="32" spans="1:9" ht="20.149999999999999" customHeight="1">
      <c r="A32" s="39" t="s">
        <v>26</v>
      </c>
      <c r="B32" s="35">
        <f>BEN!B32</f>
        <v>18532</v>
      </c>
      <c r="C32" s="67">
        <f>BEN!C32</f>
        <v>17858</v>
      </c>
      <c r="D32" s="116">
        <f>B32*E$2</f>
        <v>103.7792</v>
      </c>
      <c r="E32" s="74">
        <f>C32*E$2</f>
        <v>100.0048</v>
      </c>
      <c r="F32" s="71"/>
      <c r="G32" s="75">
        <f>E32/4</f>
        <v>25.001200000000001</v>
      </c>
      <c r="I32" s="70">
        <f>(C32-B32)/B32</f>
        <v>-3.6369522987265271E-2</v>
      </c>
    </row>
    <row r="33" spans="1:9" ht="10.5" customHeight="1" thickBot="1">
      <c r="A33" s="43"/>
      <c r="B33" s="36"/>
      <c r="C33" s="76"/>
      <c r="D33" s="112"/>
      <c r="E33" s="77"/>
      <c r="F33" s="71"/>
      <c r="G33" s="78"/>
      <c r="I33" s="66"/>
    </row>
    <row r="34" spans="1:9" s="3" customFormat="1" ht="19.5" customHeight="1" thickBot="1">
      <c r="A34" s="44" t="s">
        <v>27</v>
      </c>
      <c r="B34" s="19">
        <f>B8+B19+B29+B32</f>
        <v>1339400.0057220724</v>
      </c>
      <c r="C34" s="79">
        <f>C8+C19+C29+C32</f>
        <v>1247795.6725549446</v>
      </c>
      <c r="D34" s="119">
        <f>D8+D19+D29+D32</f>
        <v>7500.6400320436051</v>
      </c>
      <c r="E34" s="80">
        <f>E8+E19+E29+E32</f>
        <v>6987.6557663076901</v>
      </c>
      <c r="F34" s="81"/>
      <c r="G34" s="80">
        <f>G8+G19+G29+G32</f>
        <v>1746.9139415769225</v>
      </c>
      <c r="H34" s="82"/>
      <c r="I34" s="83">
        <f>(C34-B34)/B34</f>
        <v>-6.8392065682980022E-2</v>
      </c>
    </row>
    <row r="35" spans="1:9" s="3" customFormat="1" ht="23.25" customHeight="1">
      <c r="A35" s="45" t="s">
        <v>28</v>
      </c>
      <c r="B35" s="48"/>
      <c r="C35" s="84"/>
      <c r="D35" s="120"/>
      <c r="E35" s="85"/>
      <c r="F35" s="81"/>
      <c r="G35" s="86"/>
      <c r="H35" s="82"/>
      <c r="I35" s="82"/>
    </row>
    <row r="36" spans="1:9" s="3" customFormat="1" ht="23.25" customHeight="1">
      <c r="A36" s="87"/>
      <c r="B36" s="88"/>
      <c r="C36" s="84"/>
      <c r="D36" s="121"/>
      <c r="E36" s="89"/>
      <c r="F36" s="81"/>
      <c r="G36" s="90"/>
      <c r="H36" s="82"/>
      <c r="I36" s="23"/>
    </row>
    <row r="37" spans="1:9" ht="20.149999999999999" customHeight="1">
      <c r="A37" s="39" t="s">
        <v>48</v>
      </c>
      <c r="B37" s="35">
        <f>BEN!B37</f>
        <v>166881</v>
      </c>
      <c r="C37" s="67">
        <f>BEN!C37</f>
        <v>0</v>
      </c>
      <c r="D37" s="116">
        <f t="shared" ref="D37" si="6">B37*E$2</f>
        <v>934.53359999999998</v>
      </c>
      <c r="E37" s="74">
        <f>C37*E$2</f>
        <v>0</v>
      </c>
      <c r="F37" s="71"/>
      <c r="G37" s="75">
        <f>E37/4</f>
        <v>0</v>
      </c>
    </row>
    <row r="38" spans="1:9" ht="20.149999999999999" customHeight="1">
      <c r="A38" s="39" t="s">
        <v>46</v>
      </c>
      <c r="B38" s="35">
        <f>BEN!B38</f>
        <v>0</v>
      </c>
      <c r="C38" s="67">
        <f>BEN!C38</f>
        <v>0</v>
      </c>
      <c r="D38" s="124">
        <f>B38*$E$2</f>
        <v>0</v>
      </c>
      <c r="E38" s="74">
        <f>C38*$E$2</f>
        <v>0</v>
      </c>
      <c r="F38" s="71"/>
      <c r="G38" s="75">
        <f>E38/4</f>
        <v>0</v>
      </c>
    </row>
    <row r="39" spans="1:9" ht="20.149999999999999" customHeight="1" thickBot="1">
      <c r="A39" s="46"/>
      <c r="B39" s="41"/>
      <c r="C39" s="67"/>
      <c r="D39" s="112"/>
      <c r="E39" s="74"/>
      <c r="F39" s="71"/>
      <c r="G39" s="75"/>
    </row>
    <row r="40" spans="1:9" s="3" customFormat="1" ht="20.149999999999999" customHeight="1" thickBot="1">
      <c r="A40" s="44" t="s">
        <v>29</v>
      </c>
      <c r="B40" s="91">
        <f>SUM(B37:B39)</f>
        <v>166881</v>
      </c>
      <c r="C40" s="92">
        <f>SUM(C37:C39)</f>
        <v>0</v>
      </c>
      <c r="D40" s="93">
        <f>SUM(D37:D39)</f>
        <v>934.53359999999998</v>
      </c>
      <c r="E40" s="94">
        <f>SUM(E37:E39)</f>
        <v>0</v>
      </c>
      <c r="F40" s="71"/>
      <c r="G40" s="94">
        <f>SUM(G37:G39)</f>
        <v>0</v>
      </c>
      <c r="H40" s="82"/>
      <c r="I40" s="23"/>
    </row>
    <row r="41" spans="1:9" ht="16.5" thickBot="1">
      <c r="A41" s="47" t="s">
        <v>30</v>
      </c>
      <c r="B41" s="95">
        <f>B34+B40</f>
        <v>1506281.0057220724</v>
      </c>
      <c r="C41" s="96">
        <f>C34+C40</f>
        <v>1247795.6725549446</v>
      </c>
      <c r="D41" s="97">
        <f>D34+D40</f>
        <v>8435.1736320436048</v>
      </c>
      <c r="E41" s="98">
        <f>E34+E40</f>
        <v>6987.6557663076901</v>
      </c>
      <c r="F41" s="99"/>
      <c r="G41" s="98">
        <f>G34+G40</f>
        <v>1746.9139415769225</v>
      </c>
      <c r="I41" s="82"/>
    </row>
    <row r="42" spans="1:9" ht="16.5" thickBot="1"/>
    <row r="43" spans="1:9" ht="16.5" thickBot="1">
      <c r="A43" s="24"/>
      <c r="E43" s="100">
        <f>ROUND(E41,0)</f>
        <v>6988</v>
      </c>
      <c r="G43" s="100">
        <f>E43/4</f>
        <v>1747</v>
      </c>
    </row>
    <row r="44" spans="1:9">
      <c r="A44" s="25"/>
    </row>
    <row r="45" spans="1:9">
      <c r="A45" s="25"/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1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45"/>
  <sheetViews>
    <sheetView showGridLines="0" zoomScaleNormal="100" workbookViewId="0">
      <selection activeCell="J4" sqref="J4"/>
    </sheetView>
  </sheetViews>
  <sheetFormatPr defaultColWidth="11" defaultRowHeight="16"/>
  <cols>
    <col min="1" max="1" width="75.54296875" style="23" customWidth="1"/>
    <col min="2" max="3" width="12.1796875" style="23" customWidth="1"/>
    <col min="4" max="4" width="14.453125" style="23" customWidth="1"/>
    <col min="5" max="5" width="12.1796875" style="23" customWidth="1"/>
    <col min="6" max="6" width="3.54296875" style="23" customWidth="1"/>
    <col min="7" max="7" width="12.1796875" style="23" customWidth="1"/>
    <col min="8" max="8" width="3.54296875" style="23" customWidth="1"/>
    <col min="9" max="9" width="11.81640625" style="23" customWidth="1"/>
    <col min="10" max="10" width="2.54296875" style="12" customWidth="1"/>
    <col min="11" max="16384" width="11" style="12"/>
  </cols>
  <sheetData>
    <row r="1" spans="1:9">
      <c r="A1" s="26"/>
      <c r="B1" s="125" t="s">
        <v>32</v>
      </c>
      <c r="C1" s="126"/>
      <c r="D1" s="125" t="s">
        <v>33</v>
      </c>
      <c r="E1" s="127"/>
      <c r="G1" s="14"/>
      <c r="I1" s="49" t="s">
        <v>0</v>
      </c>
    </row>
    <row r="2" spans="1:9">
      <c r="A2" s="27" t="s">
        <v>49</v>
      </c>
      <c r="B2" s="103"/>
      <c r="C2" s="50"/>
      <c r="D2" s="51" t="s">
        <v>45</v>
      </c>
      <c r="E2" s="52">
        <v>7.1999999999999998E-3</v>
      </c>
      <c r="F2" s="53"/>
      <c r="G2" s="54"/>
      <c r="I2" s="55" t="s">
        <v>1</v>
      </c>
    </row>
    <row r="3" spans="1:9">
      <c r="A3" s="27" t="s">
        <v>2</v>
      </c>
      <c r="B3" s="58" t="s">
        <v>3</v>
      </c>
      <c r="C3" s="57" t="s">
        <v>3</v>
      </c>
      <c r="D3" s="58" t="s">
        <v>3</v>
      </c>
      <c r="E3" s="57" t="s">
        <v>3</v>
      </c>
      <c r="F3" s="56"/>
      <c r="G3" s="16" t="s">
        <v>35</v>
      </c>
      <c r="I3" s="55" t="s">
        <v>51</v>
      </c>
    </row>
    <row r="4" spans="1:9">
      <c r="A4" s="27" t="s">
        <v>4</v>
      </c>
      <c r="B4" s="58"/>
      <c r="C4" s="57"/>
      <c r="D4" s="58"/>
      <c r="E4" s="57"/>
      <c r="F4" s="56"/>
      <c r="G4" s="16" t="s">
        <v>36</v>
      </c>
      <c r="I4" s="59" t="s">
        <v>52</v>
      </c>
    </row>
    <row r="5" spans="1:9" ht="16.5" thickBot="1">
      <c r="A5" s="28"/>
      <c r="B5" s="61" t="s">
        <v>47</v>
      </c>
      <c r="C5" s="62" t="s">
        <v>50</v>
      </c>
      <c r="D5" s="61" t="s">
        <v>47</v>
      </c>
      <c r="E5" s="62" t="s">
        <v>50</v>
      </c>
      <c r="F5" s="60"/>
      <c r="G5" s="17" t="s">
        <v>50</v>
      </c>
      <c r="I5" s="104" t="s">
        <v>5</v>
      </c>
    </row>
    <row r="6" spans="1:9">
      <c r="A6" s="30"/>
      <c r="B6" s="34" t="s">
        <v>6</v>
      </c>
      <c r="C6" s="105" t="s">
        <v>6</v>
      </c>
      <c r="D6" s="109" t="s">
        <v>6</v>
      </c>
      <c r="E6" s="64" t="s">
        <v>6</v>
      </c>
      <c r="F6" s="63"/>
      <c r="G6" s="64" t="s">
        <v>6</v>
      </c>
      <c r="I6" s="66"/>
    </row>
    <row r="7" spans="1:9" ht="20.149999999999999" customHeight="1">
      <c r="A7" s="31" t="s">
        <v>7</v>
      </c>
      <c r="B7" s="29"/>
      <c r="C7" s="106"/>
      <c r="D7" s="110"/>
      <c r="E7" s="65"/>
      <c r="F7" s="63"/>
      <c r="G7" s="65"/>
      <c r="I7" s="66"/>
    </row>
    <row r="8" spans="1:9" ht="30" customHeight="1">
      <c r="A8" s="32" t="s">
        <v>8</v>
      </c>
      <c r="B8" s="35">
        <f>BEN!B8</f>
        <v>63602.047529425225</v>
      </c>
      <c r="C8" s="107">
        <f>BEN!C8</f>
        <v>110917.49974368229</v>
      </c>
      <c r="D8" s="111">
        <f>B8*E2</f>
        <v>457.93474221186159</v>
      </c>
      <c r="E8" s="69">
        <f>C8*E2</f>
        <v>798.60599815451246</v>
      </c>
      <c r="F8" s="68"/>
      <c r="G8" s="69">
        <f>E8/4</f>
        <v>199.65149953862812</v>
      </c>
      <c r="I8" s="70">
        <f>(C8-B8)/B8</f>
        <v>0.74392970119974144</v>
      </c>
    </row>
    <row r="9" spans="1:9" ht="12.75" customHeight="1" thickBot="1">
      <c r="A9" s="33"/>
      <c r="B9" s="36"/>
      <c r="C9" s="108"/>
      <c r="D9" s="112"/>
      <c r="E9" s="78"/>
      <c r="F9" s="71"/>
      <c r="G9" s="78"/>
      <c r="I9" s="72"/>
    </row>
    <row r="10" spans="1:9" ht="8.25" customHeight="1">
      <c r="A10" s="37"/>
      <c r="B10" s="14"/>
      <c r="C10" s="113"/>
      <c r="D10" s="115"/>
      <c r="E10" s="117"/>
      <c r="F10" s="71"/>
      <c r="G10" s="117"/>
      <c r="I10" s="70"/>
    </row>
    <row r="11" spans="1:9" ht="20.149999999999999" customHeight="1">
      <c r="A11" s="38" t="s">
        <v>9</v>
      </c>
      <c r="B11" s="15"/>
      <c r="C11" s="114"/>
      <c r="D11" s="116"/>
      <c r="E11" s="75"/>
      <c r="F11" s="71"/>
      <c r="G11" s="75"/>
      <c r="I11" s="70"/>
    </row>
    <row r="12" spans="1:9" ht="20.149999999999999" customHeight="1">
      <c r="A12" s="39" t="s">
        <v>10</v>
      </c>
      <c r="B12" s="35">
        <f>BEN!B12</f>
        <v>35434</v>
      </c>
      <c r="C12" s="107">
        <f>BEN!C12</f>
        <v>39206</v>
      </c>
      <c r="D12" s="116">
        <f t="shared" ref="D12:D17" si="0">B12*E$2</f>
        <v>255.12479999999999</v>
      </c>
      <c r="E12" s="75">
        <f t="shared" ref="E12:E17" si="1">C12*E$2</f>
        <v>282.28319999999997</v>
      </c>
      <c r="F12" s="71"/>
      <c r="G12" s="75">
        <f t="shared" ref="G12:G17" si="2">E12/4</f>
        <v>70.570799999999991</v>
      </c>
      <c r="I12" s="70"/>
    </row>
    <row r="13" spans="1:9" ht="20.149999999999999" customHeight="1">
      <c r="A13" s="39" t="s">
        <v>11</v>
      </c>
      <c r="B13" s="35">
        <f>BEN!B13</f>
        <v>0</v>
      </c>
      <c r="C13" s="107">
        <f>BEN!C13</f>
        <v>0</v>
      </c>
      <c r="D13" s="116">
        <f t="shared" si="0"/>
        <v>0</v>
      </c>
      <c r="E13" s="75">
        <f t="shared" si="1"/>
        <v>0</v>
      </c>
      <c r="F13" s="71"/>
      <c r="G13" s="75">
        <f t="shared" si="2"/>
        <v>0</v>
      </c>
      <c r="I13" s="70"/>
    </row>
    <row r="14" spans="1:9" ht="20.149999999999999" customHeight="1">
      <c r="A14" s="39" t="s">
        <v>13</v>
      </c>
      <c r="B14" s="35">
        <f>BEN!B14</f>
        <v>30677.587200000002</v>
      </c>
      <c r="C14" s="107">
        <f>BEN!C14</f>
        <v>26000</v>
      </c>
      <c r="D14" s="116">
        <f t="shared" si="0"/>
        <v>220.87862784000001</v>
      </c>
      <c r="E14" s="75">
        <f t="shared" si="1"/>
        <v>187.2</v>
      </c>
      <c r="F14" s="71"/>
      <c r="G14" s="75">
        <f t="shared" si="2"/>
        <v>46.8</v>
      </c>
      <c r="I14" s="70"/>
    </row>
    <row r="15" spans="1:9" ht="20.149999999999999" customHeight="1">
      <c r="A15" s="39" t="s">
        <v>14</v>
      </c>
      <c r="B15" s="35">
        <f>BEN!B15</f>
        <v>130982.59444668207</v>
      </c>
      <c r="C15" s="107">
        <f>BEN!C15</f>
        <v>142988.84752088759</v>
      </c>
      <c r="D15" s="116">
        <f t="shared" si="0"/>
        <v>943.07468001611085</v>
      </c>
      <c r="E15" s="75">
        <f t="shared" si="1"/>
        <v>1029.5197021503907</v>
      </c>
      <c r="F15" s="71"/>
      <c r="G15" s="75">
        <f t="shared" si="2"/>
        <v>257.37992553759767</v>
      </c>
      <c r="I15" s="70"/>
    </row>
    <row r="16" spans="1:9" ht="20.149999999999999" customHeight="1">
      <c r="A16" s="39" t="s">
        <v>15</v>
      </c>
      <c r="B16" s="35">
        <f>BEN!B16</f>
        <v>92376</v>
      </c>
      <c r="C16" s="107">
        <f>BEN!C16</f>
        <v>96254</v>
      </c>
      <c r="D16" s="116">
        <f t="shared" si="0"/>
        <v>665.10720000000003</v>
      </c>
      <c r="E16" s="75">
        <f t="shared" si="1"/>
        <v>693.02879999999993</v>
      </c>
      <c r="F16" s="71"/>
      <c r="G16" s="75">
        <f t="shared" si="2"/>
        <v>173.25719999999998</v>
      </c>
      <c r="I16" s="70"/>
    </row>
    <row r="17" spans="1:9" ht="20.149999999999999" customHeight="1">
      <c r="A17" s="39" t="s">
        <v>16</v>
      </c>
      <c r="B17" s="35">
        <f>BEN!B17</f>
        <v>12721</v>
      </c>
      <c r="C17" s="107">
        <f>BEN!C17</f>
        <v>16138</v>
      </c>
      <c r="D17" s="116">
        <f t="shared" si="0"/>
        <v>91.591200000000001</v>
      </c>
      <c r="E17" s="75">
        <f t="shared" si="1"/>
        <v>116.1936</v>
      </c>
      <c r="F17" s="71"/>
      <c r="G17" s="75">
        <f t="shared" si="2"/>
        <v>29.048400000000001</v>
      </c>
      <c r="I17" s="70"/>
    </row>
    <row r="18" spans="1:9" ht="11.25" customHeight="1">
      <c r="A18" s="39"/>
      <c r="B18" s="15"/>
      <c r="C18" s="114"/>
      <c r="D18" s="116"/>
      <c r="E18" s="75"/>
      <c r="F18" s="71"/>
      <c r="G18" s="75"/>
      <c r="I18" s="70"/>
    </row>
    <row r="19" spans="1:9" ht="20.149999999999999" customHeight="1" thickBot="1">
      <c r="A19" s="40" t="s">
        <v>17</v>
      </c>
      <c r="B19" s="36">
        <f>SUM(B12:B18)</f>
        <v>302191.18164668209</v>
      </c>
      <c r="C19" s="108">
        <f>SUM(C12:C18)</f>
        <v>320586.84752088762</v>
      </c>
      <c r="D19" s="112">
        <f>SUM(D12:D18)</f>
        <v>2175.7765078561106</v>
      </c>
      <c r="E19" s="78">
        <f>SUM(E12:E18)</f>
        <v>2308.2253021503907</v>
      </c>
      <c r="F19" s="71"/>
      <c r="G19" s="78">
        <f>SUM(G12:G18)</f>
        <v>577.05632553759767</v>
      </c>
      <c r="I19" s="72">
        <f>(C19-B19)/B19</f>
        <v>6.0874264344726967E-2</v>
      </c>
    </row>
    <row r="20" spans="1:9" ht="11.25" customHeight="1">
      <c r="A20" s="37"/>
      <c r="B20" s="14"/>
      <c r="C20" s="113"/>
      <c r="D20" s="115"/>
      <c r="E20" s="117"/>
      <c r="F20" s="71"/>
      <c r="G20" s="117"/>
      <c r="I20" s="70"/>
    </row>
    <row r="21" spans="1:9" ht="20.149999999999999" customHeight="1">
      <c r="A21" s="38" t="s">
        <v>18</v>
      </c>
      <c r="B21" s="15"/>
      <c r="C21" s="114"/>
      <c r="D21" s="116"/>
      <c r="E21" s="75"/>
      <c r="F21" s="71"/>
      <c r="G21" s="75"/>
      <c r="I21" s="70"/>
    </row>
    <row r="22" spans="1:9" ht="20.149999999999999" customHeight="1">
      <c r="A22" s="39" t="s">
        <v>19</v>
      </c>
      <c r="B22" s="35">
        <f>BEN!B22</f>
        <v>28981</v>
      </c>
      <c r="C22" s="107">
        <f>BEN!C22</f>
        <v>28596</v>
      </c>
      <c r="D22" s="116">
        <f t="shared" ref="D22:D27" si="3">B22*E$2</f>
        <v>208.66319999999999</v>
      </c>
      <c r="E22" s="75">
        <f t="shared" ref="E22:E27" si="4">C22*E$2</f>
        <v>205.8912</v>
      </c>
      <c r="F22" s="71"/>
      <c r="G22" s="75">
        <f t="shared" ref="G22:G27" si="5">E22/4</f>
        <v>51.472799999999999</v>
      </c>
      <c r="I22" s="70"/>
    </row>
    <row r="23" spans="1:9" ht="19.5" customHeight="1">
      <c r="A23" s="39" t="s">
        <v>20</v>
      </c>
      <c r="B23" s="35">
        <f>BEN!B23</f>
        <v>386664.55091849528</v>
      </c>
      <c r="C23" s="107">
        <f>BEN!C23</f>
        <v>168399.98249037482</v>
      </c>
      <c r="D23" s="116">
        <f t="shared" si="3"/>
        <v>2783.9847666131659</v>
      </c>
      <c r="E23" s="75">
        <f t="shared" si="4"/>
        <v>1212.4798739306987</v>
      </c>
      <c r="F23" s="71"/>
      <c r="G23" s="75">
        <f t="shared" si="5"/>
        <v>303.11996848267466</v>
      </c>
      <c r="I23" s="70"/>
    </row>
    <row r="24" spans="1:9" ht="20.149999999999999" customHeight="1">
      <c r="A24" s="39" t="s">
        <v>21</v>
      </c>
      <c r="B24" s="35">
        <f>BEN!B24</f>
        <v>39488</v>
      </c>
      <c r="C24" s="107">
        <f>BEN!C24</f>
        <v>40258</v>
      </c>
      <c r="D24" s="116">
        <f t="shared" si="3"/>
        <v>284.31360000000001</v>
      </c>
      <c r="E24" s="75">
        <f t="shared" si="4"/>
        <v>289.85759999999999</v>
      </c>
      <c r="F24" s="71"/>
      <c r="G24" s="75">
        <f t="shared" si="5"/>
        <v>72.464399999999998</v>
      </c>
      <c r="I24" s="70"/>
    </row>
    <row r="25" spans="1:9" ht="20.149999999999999" customHeight="1">
      <c r="A25" s="39" t="s">
        <v>22</v>
      </c>
      <c r="B25" s="35">
        <f>BEN!B25</f>
        <v>17870.162771830986</v>
      </c>
      <c r="C25" s="107">
        <f>BEN!C25</f>
        <v>20979.342799999999</v>
      </c>
      <c r="D25" s="116">
        <f t="shared" si="3"/>
        <v>128.66517195718311</v>
      </c>
      <c r="E25" s="75">
        <f t="shared" si="4"/>
        <v>151.05126815999998</v>
      </c>
      <c r="F25" s="71"/>
      <c r="G25" s="75">
        <f t="shared" si="5"/>
        <v>37.762817039999995</v>
      </c>
      <c r="I25" s="70"/>
    </row>
    <row r="26" spans="1:9" ht="18.75" customHeight="1">
      <c r="A26" s="42" t="s">
        <v>23</v>
      </c>
      <c r="B26" s="35">
        <f>BEN!B26</f>
        <v>82318.425885847711</v>
      </c>
      <c r="C26" s="107">
        <f>BEN!C26</f>
        <v>86025</v>
      </c>
      <c r="D26" s="116">
        <f t="shared" si="3"/>
        <v>592.69266637810347</v>
      </c>
      <c r="E26" s="75">
        <f t="shared" si="4"/>
        <v>619.38</v>
      </c>
      <c r="F26" s="71"/>
      <c r="G26" s="75">
        <f t="shared" si="5"/>
        <v>154.845</v>
      </c>
      <c r="I26" s="70"/>
    </row>
    <row r="27" spans="1:9" ht="20.149999999999999" customHeight="1">
      <c r="A27" s="39" t="s">
        <v>24</v>
      </c>
      <c r="B27" s="35">
        <f>BEN!B27</f>
        <v>399752.6369697912</v>
      </c>
      <c r="C27" s="107">
        <f>BEN!C27</f>
        <v>454175</v>
      </c>
      <c r="D27" s="116">
        <f t="shared" si="3"/>
        <v>2878.2189861824968</v>
      </c>
      <c r="E27" s="75">
        <f t="shared" si="4"/>
        <v>3270.06</v>
      </c>
      <c r="F27" s="71"/>
      <c r="G27" s="75">
        <f t="shared" si="5"/>
        <v>817.51499999999999</v>
      </c>
      <c r="I27" s="70"/>
    </row>
    <row r="28" spans="1:9" ht="10.5" customHeight="1">
      <c r="A28" s="39"/>
      <c r="B28" s="15"/>
      <c r="C28" s="114"/>
      <c r="D28" s="116"/>
      <c r="E28" s="75"/>
      <c r="F28" s="71"/>
      <c r="G28" s="75"/>
      <c r="I28" s="70"/>
    </row>
    <row r="29" spans="1:9" ht="20.149999999999999" customHeight="1" thickBot="1">
      <c r="A29" s="40" t="s">
        <v>17</v>
      </c>
      <c r="B29" s="36">
        <f>BEN!B29</f>
        <v>955074.77654596511</v>
      </c>
      <c r="C29" s="108">
        <f>SUM(C22:C28)</f>
        <v>798433.32529037481</v>
      </c>
      <c r="D29" s="112">
        <f>SUM(D22:D28)</f>
        <v>6876.5383911309491</v>
      </c>
      <c r="E29" s="78">
        <f>SUM(E22:E28)</f>
        <v>5748.7199420906982</v>
      </c>
      <c r="F29" s="71"/>
      <c r="G29" s="78">
        <f>SUM(G22:G28)</f>
        <v>1437.1799855226745</v>
      </c>
      <c r="I29" s="72">
        <f>(C29-B29)/B29</f>
        <v>-0.16400962008659181</v>
      </c>
    </row>
    <row r="30" spans="1:9" ht="12" customHeight="1">
      <c r="A30" s="37"/>
      <c r="B30" s="14"/>
      <c r="C30" s="73"/>
      <c r="D30" s="115"/>
      <c r="E30" s="74"/>
      <c r="F30" s="71"/>
      <c r="G30" s="75"/>
      <c r="I30" s="66"/>
    </row>
    <row r="31" spans="1:9" ht="20.149999999999999" customHeight="1">
      <c r="A31" s="38" t="s">
        <v>25</v>
      </c>
      <c r="B31" s="15"/>
      <c r="C31" s="73"/>
      <c r="D31" s="116"/>
      <c r="E31" s="74"/>
      <c r="F31" s="71"/>
      <c r="G31" s="75"/>
      <c r="I31" s="66"/>
    </row>
    <row r="32" spans="1:9" ht="20.149999999999999" customHeight="1">
      <c r="A32" s="39" t="s">
        <v>26</v>
      </c>
      <c r="B32" s="35">
        <f>BEN!B32</f>
        <v>18532</v>
      </c>
      <c r="C32" s="67">
        <f>BEN!C32</f>
        <v>17858</v>
      </c>
      <c r="D32" s="116">
        <f>B32*E$2</f>
        <v>133.43039999999999</v>
      </c>
      <c r="E32" s="74">
        <f>C32*E$2</f>
        <v>128.57759999999999</v>
      </c>
      <c r="F32" s="71"/>
      <c r="G32" s="75">
        <f>E32/4</f>
        <v>32.144399999999997</v>
      </c>
      <c r="I32" s="70">
        <f>(C32-B32)/B32</f>
        <v>-3.6369522987265271E-2</v>
      </c>
    </row>
    <row r="33" spans="1:9" ht="10.5" customHeight="1" thickBot="1">
      <c r="A33" s="43"/>
      <c r="B33" s="36"/>
      <c r="C33" s="76"/>
      <c r="D33" s="112"/>
      <c r="E33" s="77"/>
      <c r="F33" s="71"/>
      <c r="G33" s="78"/>
      <c r="I33" s="66"/>
    </row>
    <row r="34" spans="1:9" s="13" customFormat="1" ht="19.5" customHeight="1" thickBot="1">
      <c r="A34" s="44" t="s">
        <v>27</v>
      </c>
      <c r="B34" s="19">
        <f>B8+B19+B29+B32</f>
        <v>1339400.0057220724</v>
      </c>
      <c r="C34" s="79">
        <f>C8+C19+C29+C32</f>
        <v>1247795.6725549446</v>
      </c>
      <c r="D34" s="119">
        <f>D8+D19+D29+D32</f>
        <v>9643.6800411989207</v>
      </c>
      <c r="E34" s="80">
        <f>E8+E19+E29+E32</f>
        <v>8984.128842395603</v>
      </c>
      <c r="F34" s="81"/>
      <c r="G34" s="80">
        <f>G8+G19+G29+G32</f>
        <v>2246.0322105989007</v>
      </c>
      <c r="H34" s="82"/>
      <c r="I34" s="83">
        <f>(C34-B34)/B34</f>
        <v>-6.8392065682980022E-2</v>
      </c>
    </row>
    <row r="35" spans="1:9" s="13" customFormat="1" ht="23.25" customHeight="1">
      <c r="A35" s="45" t="s">
        <v>28</v>
      </c>
      <c r="B35" s="48"/>
      <c r="C35" s="84"/>
      <c r="D35" s="120"/>
      <c r="E35" s="85"/>
      <c r="F35" s="81"/>
      <c r="G35" s="86"/>
      <c r="H35" s="82"/>
      <c r="I35" s="82"/>
    </row>
    <row r="36" spans="1:9" s="13" customFormat="1" ht="23.25" customHeight="1">
      <c r="A36" s="87"/>
      <c r="B36" s="88"/>
      <c r="C36" s="84"/>
      <c r="D36" s="121"/>
      <c r="E36" s="89"/>
      <c r="F36" s="81"/>
      <c r="G36" s="90"/>
      <c r="H36" s="82"/>
      <c r="I36" s="23"/>
    </row>
    <row r="37" spans="1:9" ht="20.149999999999999" customHeight="1">
      <c r="A37" s="39" t="s">
        <v>48</v>
      </c>
      <c r="B37" s="35">
        <f>BEN!B37</f>
        <v>166881</v>
      </c>
      <c r="C37" s="67">
        <f>BEN!C37</f>
        <v>0</v>
      </c>
      <c r="D37" s="116">
        <f t="shared" ref="D37" si="6">B37*E$2</f>
        <v>1201.5432000000001</v>
      </c>
      <c r="E37" s="74">
        <f>C37*E$2</f>
        <v>0</v>
      </c>
      <c r="F37" s="71"/>
      <c r="G37" s="75">
        <f>E37/4</f>
        <v>0</v>
      </c>
    </row>
    <row r="38" spans="1:9" ht="20.149999999999999" customHeight="1">
      <c r="A38" s="39" t="s">
        <v>46</v>
      </c>
      <c r="B38" s="35">
        <f>BEN!B38</f>
        <v>0</v>
      </c>
      <c r="C38" s="67">
        <f>BEN!C38</f>
        <v>0</v>
      </c>
      <c r="D38" s="124">
        <f>B38*$E$2</f>
        <v>0</v>
      </c>
      <c r="E38" s="74">
        <f>C38*$E$2</f>
        <v>0</v>
      </c>
      <c r="F38" s="71"/>
      <c r="G38" s="75">
        <f>E38/4</f>
        <v>0</v>
      </c>
    </row>
    <row r="39" spans="1:9" ht="20.149999999999999" customHeight="1" thickBot="1">
      <c r="A39" s="46"/>
      <c r="B39" s="41"/>
      <c r="C39" s="67"/>
      <c r="D39" s="112"/>
      <c r="E39" s="74"/>
      <c r="F39" s="71"/>
      <c r="G39" s="75"/>
    </row>
    <row r="40" spans="1:9" s="13" customFormat="1" ht="20.149999999999999" customHeight="1" thickBot="1">
      <c r="A40" s="44" t="s">
        <v>29</v>
      </c>
      <c r="B40" s="91">
        <f>SUM(B37:B39)</f>
        <v>166881</v>
      </c>
      <c r="C40" s="92">
        <f>SUM(C37:C39)</f>
        <v>0</v>
      </c>
      <c r="D40" s="93">
        <f>SUM(D37:D39)</f>
        <v>1201.5432000000001</v>
      </c>
      <c r="E40" s="94">
        <f>SUM(E37:E39)</f>
        <v>0</v>
      </c>
      <c r="F40" s="71"/>
      <c r="G40" s="94">
        <f>SUM(G37:G39)</f>
        <v>0</v>
      </c>
      <c r="H40" s="82"/>
      <c r="I40" s="23"/>
    </row>
    <row r="41" spans="1:9" ht="16.5" thickBot="1">
      <c r="A41" s="47" t="s">
        <v>30</v>
      </c>
      <c r="B41" s="95">
        <f>B34+B40</f>
        <v>1506281.0057220724</v>
      </c>
      <c r="C41" s="96">
        <f>C34+C40</f>
        <v>1247795.6725549446</v>
      </c>
      <c r="D41" s="97">
        <f>D34+D40</f>
        <v>10845.223241198921</v>
      </c>
      <c r="E41" s="98">
        <f>E34+E40</f>
        <v>8984.128842395603</v>
      </c>
      <c r="F41" s="99"/>
      <c r="G41" s="98">
        <f>G34+G40</f>
        <v>2246.0322105989007</v>
      </c>
      <c r="I41" s="82"/>
    </row>
    <row r="42" spans="1:9" ht="16.5" thickBot="1"/>
    <row r="43" spans="1:9" ht="16.5" thickBot="1">
      <c r="A43" s="24"/>
      <c r="E43" s="100">
        <f>ROUND(E41,0)</f>
        <v>8984</v>
      </c>
      <c r="G43" s="100">
        <f>E43/4</f>
        <v>2246</v>
      </c>
    </row>
    <row r="44" spans="1:9">
      <c r="A44" s="25"/>
    </row>
    <row r="45" spans="1:9">
      <c r="A45" s="25"/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5"/>
  <sheetViews>
    <sheetView showGridLines="0" zoomScale="80" zoomScaleNormal="80" workbookViewId="0">
      <selection activeCell="A30" sqref="A30"/>
    </sheetView>
  </sheetViews>
  <sheetFormatPr defaultColWidth="11" defaultRowHeight="16"/>
  <cols>
    <col min="1" max="1" width="78.1796875" style="23" customWidth="1"/>
    <col min="2" max="3" width="12.1796875" style="23" customWidth="1"/>
    <col min="4" max="4" width="14.453125" style="23" customWidth="1"/>
    <col min="5" max="5" width="12.1796875" style="23" customWidth="1"/>
    <col min="6" max="6" width="3.54296875" style="23" customWidth="1"/>
    <col min="7" max="7" width="12.1796875" style="23" customWidth="1"/>
    <col min="8" max="8" width="4.54296875" style="23" customWidth="1"/>
    <col min="9" max="9" width="11.81640625" style="23" customWidth="1"/>
    <col min="10" max="10" width="4.1796875" style="1" customWidth="1"/>
    <col min="11" max="16384" width="11" style="1"/>
  </cols>
  <sheetData>
    <row r="1" spans="1:9">
      <c r="A1" s="26"/>
      <c r="B1" s="125" t="s">
        <v>32</v>
      </c>
      <c r="C1" s="126"/>
      <c r="D1" s="125" t="s">
        <v>33</v>
      </c>
      <c r="E1" s="127"/>
      <c r="G1" s="14"/>
      <c r="I1" s="49" t="s">
        <v>0</v>
      </c>
    </row>
    <row r="2" spans="1:9">
      <c r="A2" s="27" t="s">
        <v>49</v>
      </c>
      <c r="B2" s="103"/>
      <c r="C2" s="50"/>
      <c r="D2" s="51" t="s">
        <v>34</v>
      </c>
      <c r="E2" s="52">
        <v>3.8999999999999998E-3</v>
      </c>
      <c r="F2" s="53"/>
      <c r="G2" s="54"/>
      <c r="I2" s="55" t="s">
        <v>1</v>
      </c>
    </row>
    <row r="3" spans="1:9">
      <c r="A3" s="27" t="s">
        <v>2</v>
      </c>
      <c r="B3" s="58" t="s">
        <v>3</v>
      </c>
      <c r="C3" s="57" t="s">
        <v>3</v>
      </c>
      <c r="D3" s="58" t="s">
        <v>3</v>
      </c>
      <c r="E3" s="57" t="s">
        <v>3</v>
      </c>
      <c r="F3" s="56"/>
      <c r="G3" s="16" t="s">
        <v>35</v>
      </c>
      <c r="I3" s="55" t="s">
        <v>51</v>
      </c>
    </row>
    <row r="4" spans="1:9">
      <c r="A4" s="27" t="s">
        <v>4</v>
      </c>
      <c r="B4" s="58"/>
      <c r="C4" s="57"/>
      <c r="D4" s="58"/>
      <c r="E4" s="57"/>
      <c r="F4" s="56"/>
      <c r="G4" s="16" t="s">
        <v>36</v>
      </c>
      <c r="I4" s="59" t="s">
        <v>52</v>
      </c>
    </row>
    <row r="5" spans="1:9" ht="16.5" thickBot="1">
      <c r="A5" s="28"/>
      <c r="B5" s="61" t="s">
        <v>47</v>
      </c>
      <c r="C5" s="62" t="s">
        <v>50</v>
      </c>
      <c r="D5" s="61" t="s">
        <v>47</v>
      </c>
      <c r="E5" s="62" t="s">
        <v>50</v>
      </c>
      <c r="F5" s="60"/>
      <c r="G5" s="17" t="s">
        <v>50</v>
      </c>
      <c r="I5" s="104" t="s">
        <v>5</v>
      </c>
    </row>
    <row r="6" spans="1:9">
      <c r="A6" s="30"/>
      <c r="B6" s="34" t="s">
        <v>6</v>
      </c>
      <c r="C6" s="105" t="s">
        <v>6</v>
      </c>
      <c r="D6" s="109" t="s">
        <v>6</v>
      </c>
      <c r="E6" s="64" t="s">
        <v>6</v>
      </c>
      <c r="F6" s="63"/>
      <c r="G6" s="64" t="s">
        <v>6</v>
      </c>
      <c r="I6" s="66"/>
    </row>
    <row r="7" spans="1:9" ht="20.149999999999999" customHeight="1">
      <c r="A7" s="31" t="s">
        <v>7</v>
      </c>
      <c r="B7" s="29"/>
      <c r="C7" s="106"/>
      <c r="D7" s="110"/>
      <c r="E7" s="65"/>
      <c r="F7" s="63"/>
      <c r="G7" s="65"/>
      <c r="I7" s="66"/>
    </row>
    <row r="8" spans="1:9" ht="30" customHeight="1">
      <c r="A8" s="32" t="s">
        <v>8</v>
      </c>
      <c r="B8" s="35">
        <f>BEN!B8</f>
        <v>63602.047529425225</v>
      </c>
      <c r="C8" s="107">
        <f>BEN!C8</f>
        <v>110917.49974368229</v>
      </c>
      <c r="D8" s="111">
        <f>B8*E2</f>
        <v>248.04798536475838</v>
      </c>
      <c r="E8" s="69">
        <f>C8*E2</f>
        <v>432.57824900036093</v>
      </c>
      <c r="F8" s="68"/>
      <c r="G8" s="69">
        <f>E8/4</f>
        <v>108.14456225009023</v>
      </c>
      <c r="I8" s="70">
        <f>(C8-B8)/B8</f>
        <v>0.74392970119974144</v>
      </c>
    </row>
    <row r="9" spans="1:9" ht="12.75" customHeight="1" thickBot="1">
      <c r="A9" s="33"/>
      <c r="B9" s="36"/>
      <c r="C9" s="108"/>
      <c r="D9" s="112"/>
      <c r="E9" s="78"/>
      <c r="F9" s="71"/>
      <c r="G9" s="78"/>
      <c r="I9" s="72"/>
    </row>
    <row r="10" spans="1:9" ht="8.25" customHeight="1">
      <c r="A10" s="37"/>
      <c r="B10" s="14"/>
      <c r="C10" s="113"/>
      <c r="D10" s="115"/>
      <c r="E10" s="117"/>
      <c r="F10" s="71"/>
      <c r="G10" s="117"/>
      <c r="I10" s="70"/>
    </row>
    <row r="11" spans="1:9" ht="20.149999999999999" customHeight="1">
      <c r="A11" s="38" t="s">
        <v>9</v>
      </c>
      <c r="B11" s="15"/>
      <c r="C11" s="114"/>
      <c r="D11" s="116"/>
      <c r="E11" s="75"/>
      <c r="F11" s="71"/>
      <c r="G11" s="75"/>
      <c r="I11" s="70"/>
    </row>
    <row r="12" spans="1:9" ht="20.149999999999999" customHeight="1">
      <c r="A12" s="39" t="s">
        <v>10</v>
      </c>
      <c r="B12" s="35">
        <f>BEN!B12</f>
        <v>35434</v>
      </c>
      <c r="C12" s="107">
        <f>BEN!C12</f>
        <v>39206</v>
      </c>
      <c r="D12" s="116">
        <f t="shared" ref="D12:D17" si="0">B12*E$2</f>
        <v>138.1926</v>
      </c>
      <c r="E12" s="75">
        <f t="shared" ref="E12:E17" si="1">C12*E$2</f>
        <v>152.9034</v>
      </c>
      <c r="F12" s="71"/>
      <c r="G12" s="75">
        <f t="shared" ref="G12:G17" si="2">E12/4</f>
        <v>38.225850000000001</v>
      </c>
      <c r="I12" s="70"/>
    </row>
    <row r="13" spans="1:9" ht="20.149999999999999" customHeight="1">
      <c r="A13" s="39" t="s">
        <v>11</v>
      </c>
      <c r="B13" s="35">
        <f>BEN!B13</f>
        <v>0</v>
      </c>
      <c r="C13" s="107">
        <f>BEN!C13</f>
        <v>0</v>
      </c>
      <c r="D13" s="116">
        <f t="shared" si="0"/>
        <v>0</v>
      </c>
      <c r="E13" s="75">
        <f t="shared" si="1"/>
        <v>0</v>
      </c>
      <c r="F13" s="71"/>
      <c r="G13" s="75">
        <f t="shared" si="2"/>
        <v>0</v>
      </c>
      <c r="I13" s="70"/>
    </row>
    <row r="14" spans="1:9" ht="20.149999999999999" customHeight="1">
      <c r="A14" s="39" t="s">
        <v>13</v>
      </c>
      <c r="B14" s="35">
        <f>BEN!B14</f>
        <v>30677.587200000002</v>
      </c>
      <c r="C14" s="107">
        <f>BEN!C14</f>
        <v>26000</v>
      </c>
      <c r="D14" s="116">
        <f t="shared" si="0"/>
        <v>119.64259008000001</v>
      </c>
      <c r="E14" s="75">
        <f t="shared" si="1"/>
        <v>101.39999999999999</v>
      </c>
      <c r="F14" s="71"/>
      <c r="G14" s="75">
        <f t="shared" si="2"/>
        <v>25.349999999999998</v>
      </c>
      <c r="I14" s="70"/>
    </row>
    <row r="15" spans="1:9" ht="20.149999999999999" customHeight="1">
      <c r="A15" s="39" t="s">
        <v>14</v>
      </c>
      <c r="B15" s="35">
        <f>BEN!B15</f>
        <v>130982.59444668207</v>
      </c>
      <c r="C15" s="107">
        <f>BEN!C15</f>
        <v>142988.84752088759</v>
      </c>
      <c r="D15" s="116">
        <f t="shared" si="0"/>
        <v>510.83211834206003</v>
      </c>
      <c r="E15" s="75">
        <f t="shared" si="1"/>
        <v>557.65650533146163</v>
      </c>
      <c r="F15" s="71"/>
      <c r="G15" s="75">
        <f t="shared" si="2"/>
        <v>139.41412633286541</v>
      </c>
      <c r="I15" s="70"/>
    </row>
    <row r="16" spans="1:9" ht="20.149999999999999" customHeight="1">
      <c r="A16" s="39" t="s">
        <v>15</v>
      </c>
      <c r="B16" s="35">
        <f>BEN!B16</f>
        <v>92376</v>
      </c>
      <c r="C16" s="107">
        <f>BEN!C16</f>
        <v>96254</v>
      </c>
      <c r="D16" s="116">
        <f t="shared" si="0"/>
        <v>360.26639999999998</v>
      </c>
      <c r="E16" s="75">
        <f t="shared" si="1"/>
        <v>375.39060000000001</v>
      </c>
      <c r="F16" s="71"/>
      <c r="G16" s="75">
        <f t="shared" si="2"/>
        <v>93.847650000000002</v>
      </c>
      <c r="I16" s="70"/>
    </row>
    <row r="17" spans="1:9" ht="20.149999999999999" customHeight="1">
      <c r="A17" s="39" t="s">
        <v>16</v>
      </c>
      <c r="B17" s="35">
        <f>BEN!B17</f>
        <v>12721</v>
      </c>
      <c r="C17" s="107">
        <f>BEN!C17</f>
        <v>16138</v>
      </c>
      <c r="D17" s="116">
        <f t="shared" si="0"/>
        <v>49.611899999999999</v>
      </c>
      <c r="E17" s="75">
        <f t="shared" si="1"/>
        <v>62.938199999999995</v>
      </c>
      <c r="F17" s="71"/>
      <c r="G17" s="75">
        <f t="shared" si="2"/>
        <v>15.734549999999999</v>
      </c>
      <c r="I17" s="70"/>
    </row>
    <row r="18" spans="1:9" ht="11.25" customHeight="1">
      <c r="A18" s="39"/>
      <c r="B18" s="15"/>
      <c r="C18" s="114"/>
      <c r="D18" s="116"/>
      <c r="E18" s="75"/>
      <c r="F18" s="71"/>
      <c r="G18" s="75"/>
      <c r="I18" s="70"/>
    </row>
    <row r="19" spans="1:9" ht="20.149999999999999" customHeight="1" thickBot="1">
      <c r="A19" s="40" t="s">
        <v>17</v>
      </c>
      <c r="B19" s="36">
        <f>SUM(B12:B18)</f>
        <v>302191.18164668209</v>
      </c>
      <c r="C19" s="108">
        <f>SUM(C12:C18)</f>
        <v>320586.84752088762</v>
      </c>
      <c r="D19" s="112">
        <f>SUM(D12:D18)</f>
        <v>1178.5456084220602</v>
      </c>
      <c r="E19" s="78">
        <f>SUM(E12:E18)</f>
        <v>1250.2887053314616</v>
      </c>
      <c r="F19" s="71"/>
      <c r="G19" s="78">
        <f>SUM(G12:G18)</f>
        <v>312.57217633286541</v>
      </c>
      <c r="I19" s="72">
        <f>(C19-B19)/B19</f>
        <v>6.0874264344726967E-2</v>
      </c>
    </row>
    <row r="20" spans="1:9" ht="11.25" customHeight="1">
      <c r="A20" s="37"/>
      <c r="B20" s="14"/>
      <c r="C20" s="113"/>
      <c r="D20" s="115"/>
      <c r="E20" s="117"/>
      <c r="F20" s="71"/>
      <c r="G20" s="117"/>
      <c r="I20" s="70"/>
    </row>
    <row r="21" spans="1:9" ht="20.149999999999999" customHeight="1">
      <c r="A21" s="38" t="s">
        <v>18</v>
      </c>
      <c r="B21" s="15"/>
      <c r="C21" s="114"/>
      <c r="D21" s="116"/>
      <c r="E21" s="75"/>
      <c r="F21" s="71"/>
      <c r="G21" s="75"/>
      <c r="I21" s="70"/>
    </row>
    <row r="22" spans="1:9" ht="20.149999999999999" customHeight="1">
      <c r="A22" s="39" t="s">
        <v>19</v>
      </c>
      <c r="B22" s="35">
        <f>BEN!B22</f>
        <v>28981</v>
      </c>
      <c r="C22" s="107">
        <f>BEN!C22</f>
        <v>28596</v>
      </c>
      <c r="D22" s="116">
        <f t="shared" ref="D22:D27" si="3">B22*E$2</f>
        <v>113.02589999999999</v>
      </c>
      <c r="E22" s="75">
        <f t="shared" ref="E22:E27" si="4">C22*E$2</f>
        <v>111.5244</v>
      </c>
      <c r="F22" s="71"/>
      <c r="G22" s="75">
        <f t="shared" ref="G22:G27" si="5">E22/4</f>
        <v>27.8811</v>
      </c>
      <c r="I22" s="70"/>
    </row>
    <row r="23" spans="1:9" ht="19.5" customHeight="1">
      <c r="A23" s="39" t="s">
        <v>20</v>
      </c>
      <c r="B23" s="35">
        <f>BEN!B23</f>
        <v>386664.55091849528</v>
      </c>
      <c r="C23" s="107">
        <f>BEN!C23</f>
        <v>168399.98249037482</v>
      </c>
      <c r="D23" s="116">
        <f t="shared" si="3"/>
        <v>1507.9917485821315</v>
      </c>
      <c r="E23" s="75">
        <f t="shared" si="4"/>
        <v>656.75993171246182</v>
      </c>
      <c r="F23" s="71"/>
      <c r="G23" s="75">
        <f t="shared" si="5"/>
        <v>164.18998292811546</v>
      </c>
      <c r="I23" s="70"/>
    </row>
    <row r="24" spans="1:9" ht="20.149999999999999" customHeight="1">
      <c r="A24" s="39" t="s">
        <v>21</v>
      </c>
      <c r="B24" s="35">
        <f>BEN!B24</f>
        <v>39488</v>
      </c>
      <c r="C24" s="107">
        <f>BEN!C24</f>
        <v>40258</v>
      </c>
      <c r="D24" s="116">
        <f t="shared" si="3"/>
        <v>154.00319999999999</v>
      </c>
      <c r="E24" s="75">
        <f t="shared" si="4"/>
        <v>157.00620000000001</v>
      </c>
      <c r="F24" s="71"/>
      <c r="G24" s="75">
        <f t="shared" si="5"/>
        <v>39.251550000000002</v>
      </c>
      <c r="I24" s="70"/>
    </row>
    <row r="25" spans="1:9" ht="20.149999999999999" customHeight="1">
      <c r="A25" s="39" t="s">
        <v>22</v>
      </c>
      <c r="B25" s="35">
        <f>BEN!B25</f>
        <v>17870.162771830986</v>
      </c>
      <c r="C25" s="107">
        <f>BEN!C25</f>
        <v>20979.342799999999</v>
      </c>
      <c r="D25" s="116">
        <f t="shared" si="3"/>
        <v>69.69363481014085</v>
      </c>
      <c r="E25" s="75">
        <f t="shared" si="4"/>
        <v>81.819436919999987</v>
      </c>
      <c r="F25" s="71"/>
      <c r="G25" s="75">
        <f t="shared" si="5"/>
        <v>20.454859229999997</v>
      </c>
      <c r="I25" s="70"/>
    </row>
    <row r="26" spans="1:9" ht="18.75" customHeight="1">
      <c r="A26" s="42" t="s">
        <v>23</v>
      </c>
      <c r="B26" s="35">
        <f>BEN!B26</f>
        <v>82318.425885847711</v>
      </c>
      <c r="C26" s="107">
        <f>BEN!C26</f>
        <v>86025</v>
      </c>
      <c r="D26" s="116">
        <f t="shared" si="3"/>
        <v>321.04186095480605</v>
      </c>
      <c r="E26" s="75">
        <f t="shared" si="4"/>
        <v>335.4975</v>
      </c>
      <c r="F26" s="71"/>
      <c r="G26" s="75">
        <f t="shared" si="5"/>
        <v>83.874375000000001</v>
      </c>
      <c r="I26" s="70"/>
    </row>
    <row r="27" spans="1:9" ht="20.149999999999999" customHeight="1">
      <c r="A27" s="39" t="s">
        <v>24</v>
      </c>
      <c r="B27" s="35">
        <f>BEN!B27</f>
        <v>399752.6369697912</v>
      </c>
      <c r="C27" s="107">
        <f>BEN!C27</f>
        <v>454175</v>
      </c>
      <c r="D27" s="116">
        <f t="shared" si="3"/>
        <v>1559.0352841821857</v>
      </c>
      <c r="E27" s="75">
        <f t="shared" si="4"/>
        <v>1771.2825</v>
      </c>
      <c r="F27" s="71"/>
      <c r="G27" s="75">
        <f t="shared" si="5"/>
        <v>442.82062500000001</v>
      </c>
      <c r="I27" s="70"/>
    </row>
    <row r="28" spans="1:9" ht="10.5" customHeight="1">
      <c r="A28" s="39"/>
      <c r="B28" s="15"/>
      <c r="C28" s="114"/>
      <c r="D28" s="116"/>
      <c r="E28" s="75"/>
      <c r="F28" s="71"/>
      <c r="G28" s="75"/>
      <c r="I28" s="70"/>
    </row>
    <row r="29" spans="1:9" ht="20.149999999999999" customHeight="1" thickBot="1">
      <c r="A29" s="40" t="s">
        <v>17</v>
      </c>
      <c r="B29" s="36">
        <f>BEN!B29</f>
        <v>955074.77654596511</v>
      </c>
      <c r="C29" s="108">
        <f>SUM(C22:C28)</f>
        <v>798433.32529037481</v>
      </c>
      <c r="D29" s="112">
        <f>SUM(D22:D28)</f>
        <v>3724.791628529264</v>
      </c>
      <c r="E29" s="78">
        <f>SUM(E22:E28)</f>
        <v>3113.8899686324621</v>
      </c>
      <c r="F29" s="71"/>
      <c r="G29" s="78">
        <f>SUM(G22:G28)</f>
        <v>778.47249215811553</v>
      </c>
      <c r="I29" s="72">
        <f>(C29-B29)/B29</f>
        <v>-0.16400962008659181</v>
      </c>
    </row>
    <row r="30" spans="1:9" ht="12" customHeight="1">
      <c r="A30" s="37"/>
      <c r="B30" s="14"/>
      <c r="C30" s="73"/>
      <c r="D30" s="115"/>
      <c r="E30" s="74"/>
      <c r="F30" s="71"/>
      <c r="G30" s="75"/>
      <c r="I30" s="66"/>
    </row>
    <row r="31" spans="1:9" ht="20.149999999999999" customHeight="1">
      <c r="A31" s="38" t="s">
        <v>25</v>
      </c>
      <c r="B31" s="15"/>
      <c r="C31" s="73"/>
      <c r="D31" s="116"/>
      <c r="E31" s="74"/>
      <c r="F31" s="71"/>
      <c r="G31" s="75"/>
      <c r="I31" s="66"/>
    </row>
    <row r="32" spans="1:9" ht="20.149999999999999" customHeight="1">
      <c r="A32" s="39" t="s">
        <v>26</v>
      </c>
      <c r="B32" s="35">
        <f>BEN!B32</f>
        <v>18532</v>
      </c>
      <c r="C32" s="67">
        <f>BEN!C32</f>
        <v>17858</v>
      </c>
      <c r="D32" s="116">
        <f>B32*E$2</f>
        <v>72.274799999999999</v>
      </c>
      <c r="E32" s="74">
        <f>C32*E$2</f>
        <v>69.646199999999993</v>
      </c>
      <c r="F32" s="71"/>
      <c r="G32" s="75">
        <f>E32/4</f>
        <v>17.411549999999998</v>
      </c>
      <c r="I32" s="70">
        <f>(C32-B32)/B32</f>
        <v>-3.6369522987265271E-2</v>
      </c>
    </row>
    <row r="33" spans="1:9" ht="10.5" customHeight="1" thickBot="1">
      <c r="A33" s="43"/>
      <c r="B33" s="36"/>
      <c r="C33" s="76"/>
      <c r="D33" s="112"/>
      <c r="E33" s="77"/>
      <c r="F33" s="71"/>
      <c r="G33" s="78"/>
      <c r="I33" s="66"/>
    </row>
    <row r="34" spans="1:9" s="3" customFormat="1" ht="19.5" customHeight="1" thickBot="1">
      <c r="A34" s="44" t="s">
        <v>27</v>
      </c>
      <c r="B34" s="19">
        <f>B8+B19+B29+B32</f>
        <v>1339400.0057220724</v>
      </c>
      <c r="C34" s="79">
        <f>C8+C19+C29+C32</f>
        <v>1247795.6725549446</v>
      </c>
      <c r="D34" s="119">
        <f>D8+D19+D29+D32</f>
        <v>5223.6600223160831</v>
      </c>
      <c r="E34" s="80">
        <f>E8+E19+E29+E32</f>
        <v>4866.4031229642851</v>
      </c>
      <c r="F34" s="81"/>
      <c r="G34" s="80">
        <f>G8+G19+G29+G32</f>
        <v>1216.6007807410713</v>
      </c>
      <c r="H34" s="82"/>
      <c r="I34" s="83">
        <f>(C34-B34)/B34</f>
        <v>-6.8392065682980022E-2</v>
      </c>
    </row>
    <row r="35" spans="1:9" s="3" customFormat="1" ht="23.25" customHeight="1">
      <c r="A35" s="45" t="s">
        <v>28</v>
      </c>
      <c r="B35" s="48"/>
      <c r="C35" s="84"/>
      <c r="D35" s="120"/>
      <c r="E35" s="85"/>
      <c r="F35" s="81"/>
      <c r="G35" s="86"/>
      <c r="H35" s="82"/>
      <c r="I35" s="82"/>
    </row>
    <row r="36" spans="1:9" s="3" customFormat="1" ht="23.25" customHeight="1">
      <c r="A36" s="87"/>
      <c r="B36" s="88"/>
      <c r="C36" s="84"/>
      <c r="D36" s="121"/>
      <c r="E36" s="89"/>
      <c r="F36" s="81"/>
      <c r="G36" s="90"/>
      <c r="H36" s="82"/>
      <c r="I36" s="23"/>
    </row>
    <row r="37" spans="1:9" ht="20.149999999999999" customHeight="1">
      <c r="A37" s="39" t="s">
        <v>48</v>
      </c>
      <c r="B37" s="35">
        <f>BEN!B37</f>
        <v>166881</v>
      </c>
      <c r="C37" s="67">
        <f>BEN!C37</f>
        <v>0</v>
      </c>
      <c r="D37" s="116">
        <f t="shared" ref="D37" si="6">B37*E$2</f>
        <v>650.83589999999992</v>
      </c>
      <c r="E37" s="74">
        <f>C37*E$2</f>
        <v>0</v>
      </c>
      <c r="F37" s="71"/>
      <c r="G37" s="75">
        <f>E37/4</f>
        <v>0</v>
      </c>
    </row>
    <row r="38" spans="1:9" ht="20.149999999999999" customHeight="1">
      <c r="A38" s="39" t="s">
        <v>46</v>
      </c>
      <c r="B38" s="35">
        <f>BEN!B38</f>
        <v>0</v>
      </c>
      <c r="C38" s="67">
        <f>BEN!C38</f>
        <v>0</v>
      </c>
      <c r="D38" s="124">
        <f>B38*$E$2</f>
        <v>0</v>
      </c>
      <c r="E38" s="74">
        <f>C38*$E$2</f>
        <v>0</v>
      </c>
      <c r="F38" s="71"/>
      <c r="G38" s="75">
        <f>E38/4</f>
        <v>0</v>
      </c>
    </row>
    <row r="39" spans="1:9" ht="20.149999999999999" customHeight="1" thickBot="1">
      <c r="A39" s="46"/>
      <c r="B39" s="41"/>
      <c r="C39" s="67"/>
      <c r="D39" s="112"/>
      <c r="E39" s="74"/>
      <c r="F39" s="71"/>
      <c r="G39" s="75"/>
    </row>
    <row r="40" spans="1:9" s="3" customFormat="1" ht="20.149999999999999" customHeight="1" thickBot="1">
      <c r="A40" s="44" t="s">
        <v>29</v>
      </c>
      <c r="B40" s="91">
        <f>SUM(B37:B39)</f>
        <v>166881</v>
      </c>
      <c r="C40" s="92">
        <f>SUM(C37:C39)</f>
        <v>0</v>
      </c>
      <c r="D40" s="93">
        <f>SUM(D37:D39)</f>
        <v>650.83589999999992</v>
      </c>
      <c r="E40" s="94">
        <f>SUM(E37:E39)</f>
        <v>0</v>
      </c>
      <c r="F40" s="71"/>
      <c r="G40" s="94">
        <f>SUM(G37:G39)</f>
        <v>0</v>
      </c>
      <c r="H40" s="82"/>
      <c r="I40" s="23"/>
    </row>
    <row r="41" spans="1:9" ht="16.5" thickBot="1">
      <c r="A41" s="47" t="s">
        <v>30</v>
      </c>
      <c r="B41" s="95">
        <f>B34+B40</f>
        <v>1506281.0057220724</v>
      </c>
      <c r="C41" s="96">
        <f>C34+C40</f>
        <v>1247795.6725549446</v>
      </c>
      <c r="D41" s="97">
        <f>D34+D40</f>
        <v>5874.4959223160831</v>
      </c>
      <c r="E41" s="98">
        <f>E34+E40</f>
        <v>4866.4031229642851</v>
      </c>
      <c r="F41" s="99"/>
      <c r="G41" s="98">
        <f>G34+G40</f>
        <v>1216.6007807410713</v>
      </c>
      <c r="I41" s="82"/>
    </row>
    <row r="42" spans="1:9" ht="16.5" thickBot="1"/>
    <row r="43" spans="1:9" ht="16.5" thickBot="1">
      <c r="A43" s="24"/>
      <c r="E43" s="100">
        <f>ROUND(E41,0)</f>
        <v>4866</v>
      </c>
      <c r="G43" s="100">
        <f>E43/4</f>
        <v>1216.5</v>
      </c>
    </row>
    <row r="44" spans="1:9">
      <c r="A44" s="25"/>
    </row>
    <row r="45" spans="1:9">
      <c r="A45" s="25"/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5"/>
  <sheetViews>
    <sheetView showGridLines="0" zoomScale="90" zoomScaleNormal="90" workbookViewId="0">
      <selection activeCell="J4" sqref="J4"/>
    </sheetView>
  </sheetViews>
  <sheetFormatPr defaultColWidth="11" defaultRowHeight="16"/>
  <cols>
    <col min="1" max="1" width="76.453125" style="23" customWidth="1"/>
    <col min="2" max="3" width="12.1796875" style="23" customWidth="1"/>
    <col min="4" max="4" width="14.453125" style="23" customWidth="1"/>
    <col min="5" max="5" width="12.1796875" style="23" customWidth="1"/>
    <col min="6" max="6" width="3.54296875" style="23" customWidth="1"/>
    <col min="7" max="7" width="12.1796875" style="23" customWidth="1"/>
    <col min="8" max="8" width="4.453125" style="23" customWidth="1"/>
    <col min="9" max="9" width="11.81640625" style="23" customWidth="1"/>
    <col min="10" max="10" width="3.81640625" style="1" customWidth="1"/>
    <col min="11" max="16384" width="11" style="1"/>
  </cols>
  <sheetData>
    <row r="1" spans="1:9">
      <c r="A1" s="26"/>
      <c r="B1" s="125" t="s">
        <v>32</v>
      </c>
      <c r="C1" s="126"/>
      <c r="D1" s="125" t="s">
        <v>33</v>
      </c>
      <c r="E1" s="127"/>
      <c r="G1" s="14"/>
      <c r="I1" s="49" t="s">
        <v>0</v>
      </c>
    </row>
    <row r="2" spans="1:9">
      <c r="A2" s="27" t="s">
        <v>49</v>
      </c>
      <c r="B2" s="103"/>
      <c r="C2" s="50"/>
      <c r="D2" s="51" t="s">
        <v>37</v>
      </c>
      <c r="E2" s="101">
        <v>4.8500000000000001E-3</v>
      </c>
      <c r="F2" s="102"/>
      <c r="G2" s="54"/>
      <c r="I2" s="55" t="s">
        <v>1</v>
      </c>
    </row>
    <row r="3" spans="1:9">
      <c r="A3" s="27" t="s">
        <v>2</v>
      </c>
      <c r="B3" s="58" t="s">
        <v>3</v>
      </c>
      <c r="C3" s="57" t="s">
        <v>3</v>
      </c>
      <c r="D3" s="58" t="s">
        <v>3</v>
      </c>
      <c r="E3" s="57" t="s">
        <v>3</v>
      </c>
      <c r="F3" s="56"/>
      <c r="G3" s="16" t="s">
        <v>35</v>
      </c>
      <c r="I3" s="55" t="s">
        <v>51</v>
      </c>
    </row>
    <row r="4" spans="1:9">
      <c r="A4" s="27" t="s">
        <v>4</v>
      </c>
      <c r="B4" s="58"/>
      <c r="C4" s="57"/>
      <c r="D4" s="58"/>
      <c r="E4" s="57"/>
      <c r="F4" s="56"/>
      <c r="G4" s="16" t="s">
        <v>36</v>
      </c>
      <c r="I4" s="59" t="s">
        <v>52</v>
      </c>
    </row>
    <row r="5" spans="1:9" ht="16.5" thickBot="1">
      <c r="A5" s="28"/>
      <c r="B5" s="61" t="s">
        <v>47</v>
      </c>
      <c r="C5" s="62" t="s">
        <v>50</v>
      </c>
      <c r="D5" s="61" t="s">
        <v>47</v>
      </c>
      <c r="E5" s="62" t="s">
        <v>50</v>
      </c>
      <c r="F5" s="60"/>
      <c r="G5" s="17" t="s">
        <v>50</v>
      </c>
      <c r="I5" s="104" t="s">
        <v>5</v>
      </c>
    </row>
    <row r="6" spans="1:9">
      <c r="A6" s="30"/>
      <c r="B6" s="34" t="s">
        <v>6</v>
      </c>
      <c r="C6" s="105" t="s">
        <v>6</v>
      </c>
      <c r="D6" s="109" t="s">
        <v>6</v>
      </c>
      <c r="E6" s="64" t="s">
        <v>6</v>
      </c>
      <c r="F6" s="63"/>
      <c r="G6" s="64" t="s">
        <v>6</v>
      </c>
      <c r="I6" s="66"/>
    </row>
    <row r="7" spans="1:9" ht="20.149999999999999" customHeight="1">
      <c r="A7" s="31" t="s">
        <v>7</v>
      </c>
      <c r="B7" s="29"/>
      <c r="C7" s="106"/>
      <c r="D7" s="110"/>
      <c r="E7" s="65"/>
      <c r="F7" s="63"/>
      <c r="G7" s="65"/>
      <c r="I7" s="66"/>
    </row>
    <row r="8" spans="1:9" ht="30" customHeight="1">
      <c r="A8" s="32" t="s">
        <v>8</v>
      </c>
      <c r="B8" s="35">
        <f>BEN!B8</f>
        <v>63602.047529425225</v>
      </c>
      <c r="C8" s="107">
        <f>BEN!C8</f>
        <v>110917.49974368229</v>
      </c>
      <c r="D8" s="111">
        <f>B8*E2</f>
        <v>308.46993051771233</v>
      </c>
      <c r="E8" s="69">
        <f>C8*E2</f>
        <v>537.94987375685912</v>
      </c>
      <c r="F8" s="68"/>
      <c r="G8" s="69">
        <f>E8/4</f>
        <v>134.48746843921478</v>
      </c>
      <c r="I8" s="70">
        <f>(C8-B8)/B8</f>
        <v>0.74392970119974144</v>
      </c>
    </row>
    <row r="9" spans="1:9" ht="12.75" customHeight="1" thickBot="1">
      <c r="A9" s="33"/>
      <c r="B9" s="36"/>
      <c r="C9" s="108"/>
      <c r="D9" s="112"/>
      <c r="E9" s="78"/>
      <c r="F9" s="71"/>
      <c r="G9" s="78"/>
      <c r="I9" s="72"/>
    </row>
    <row r="10" spans="1:9" ht="8.25" customHeight="1">
      <c r="A10" s="37"/>
      <c r="B10" s="14"/>
      <c r="C10" s="113"/>
      <c r="D10" s="115"/>
      <c r="E10" s="117"/>
      <c r="F10" s="71"/>
      <c r="G10" s="117"/>
      <c r="I10" s="70"/>
    </row>
    <row r="11" spans="1:9" ht="20.149999999999999" customHeight="1">
      <c r="A11" s="38" t="s">
        <v>9</v>
      </c>
      <c r="B11" s="15"/>
      <c r="C11" s="114"/>
      <c r="D11" s="116"/>
      <c r="E11" s="75"/>
      <c r="F11" s="71"/>
      <c r="G11" s="75"/>
      <c r="I11" s="70"/>
    </row>
    <row r="12" spans="1:9" ht="20.149999999999999" customHeight="1">
      <c r="A12" s="39" t="s">
        <v>10</v>
      </c>
      <c r="B12" s="35">
        <f>BEN!B12</f>
        <v>35434</v>
      </c>
      <c r="C12" s="107">
        <f>BEN!C12</f>
        <v>39206</v>
      </c>
      <c r="D12" s="116">
        <f t="shared" ref="D12:D17" si="0">B12*E$2</f>
        <v>171.85490000000001</v>
      </c>
      <c r="E12" s="75">
        <f t="shared" ref="E12:E17" si="1">C12*E$2</f>
        <v>190.1491</v>
      </c>
      <c r="F12" s="71"/>
      <c r="G12" s="75">
        <f t="shared" ref="G12:G17" si="2">E12/4</f>
        <v>47.537275000000001</v>
      </c>
      <c r="I12" s="70"/>
    </row>
    <row r="13" spans="1:9" ht="20.149999999999999" customHeight="1">
      <c r="A13" s="39" t="s">
        <v>11</v>
      </c>
      <c r="B13" s="35">
        <f>BEN!B13</f>
        <v>0</v>
      </c>
      <c r="C13" s="107">
        <f>BEN!C13</f>
        <v>0</v>
      </c>
      <c r="D13" s="116">
        <f t="shared" si="0"/>
        <v>0</v>
      </c>
      <c r="E13" s="75">
        <f t="shared" si="1"/>
        <v>0</v>
      </c>
      <c r="F13" s="71"/>
      <c r="G13" s="75">
        <f t="shared" si="2"/>
        <v>0</v>
      </c>
      <c r="I13" s="70"/>
    </row>
    <row r="14" spans="1:9" ht="20.149999999999999" customHeight="1">
      <c r="A14" s="39" t="s">
        <v>13</v>
      </c>
      <c r="B14" s="35">
        <f>BEN!B14</f>
        <v>30677.587200000002</v>
      </c>
      <c r="C14" s="107">
        <f>BEN!C14</f>
        <v>26000</v>
      </c>
      <c r="D14" s="116">
        <f t="shared" si="0"/>
        <v>148.78629792000001</v>
      </c>
      <c r="E14" s="75">
        <f t="shared" si="1"/>
        <v>126.10000000000001</v>
      </c>
      <c r="F14" s="71"/>
      <c r="G14" s="75">
        <f t="shared" si="2"/>
        <v>31.525000000000002</v>
      </c>
      <c r="I14" s="70"/>
    </row>
    <row r="15" spans="1:9" ht="20.149999999999999" customHeight="1">
      <c r="A15" s="39" t="s">
        <v>14</v>
      </c>
      <c r="B15" s="35">
        <f>BEN!B15</f>
        <v>130982.59444668207</v>
      </c>
      <c r="C15" s="107">
        <f>BEN!C15</f>
        <v>142988.84752088759</v>
      </c>
      <c r="D15" s="116">
        <f t="shared" si="0"/>
        <v>635.265583066408</v>
      </c>
      <c r="E15" s="75">
        <f t="shared" si="1"/>
        <v>693.49591047630486</v>
      </c>
      <c r="F15" s="71"/>
      <c r="G15" s="75">
        <f t="shared" si="2"/>
        <v>173.37397761907621</v>
      </c>
      <c r="I15" s="70"/>
    </row>
    <row r="16" spans="1:9" ht="20.149999999999999" customHeight="1">
      <c r="A16" s="39" t="s">
        <v>15</v>
      </c>
      <c r="B16" s="35">
        <f>BEN!B16</f>
        <v>92376</v>
      </c>
      <c r="C16" s="107">
        <f>BEN!C16</f>
        <v>96254</v>
      </c>
      <c r="D16" s="116">
        <f t="shared" si="0"/>
        <v>448.02359999999999</v>
      </c>
      <c r="E16" s="75">
        <f t="shared" si="1"/>
        <v>466.83190000000002</v>
      </c>
      <c r="F16" s="71"/>
      <c r="G16" s="75">
        <f t="shared" si="2"/>
        <v>116.707975</v>
      </c>
      <c r="I16" s="70"/>
    </row>
    <row r="17" spans="1:9" ht="20.149999999999999" customHeight="1">
      <c r="A17" s="39" t="s">
        <v>16</v>
      </c>
      <c r="B17" s="35">
        <f>BEN!B17</f>
        <v>12721</v>
      </c>
      <c r="C17" s="107">
        <f>BEN!C17</f>
        <v>16138</v>
      </c>
      <c r="D17" s="116">
        <f t="shared" si="0"/>
        <v>61.696850000000005</v>
      </c>
      <c r="E17" s="75">
        <f t="shared" si="1"/>
        <v>78.269300000000001</v>
      </c>
      <c r="F17" s="71"/>
      <c r="G17" s="75">
        <f t="shared" si="2"/>
        <v>19.567325</v>
      </c>
      <c r="I17" s="70"/>
    </row>
    <row r="18" spans="1:9" ht="11.25" customHeight="1">
      <c r="A18" s="39"/>
      <c r="B18" s="15"/>
      <c r="C18" s="114"/>
      <c r="D18" s="116"/>
      <c r="E18" s="75"/>
      <c r="F18" s="71"/>
      <c r="G18" s="75"/>
      <c r="I18" s="70"/>
    </row>
    <row r="19" spans="1:9" ht="20.149999999999999" customHeight="1" thickBot="1">
      <c r="A19" s="40" t="s">
        <v>17</v>
      </c>
      <c r="B19" s="36">
        <f>SUM(B12:B18)</f>
        <v>302191.18164668209</v>
      </c>
      <c r="C19" s="108">
        <f>SUM(C12:C18)</f>
        <v>320586.84752088762</v>
      </c>
      <c r="D19" s="112">
        <f>SUM(D12:D18)</f>
        <v>1465.627230986408</v>
      </c>
      <c r="E19" s="78">
        <f>SUM(E12:E18)</f>
        <v>1554.8462104763048</v>
      </c>
      <c r="F19" s="71"/>
      <c r="G19" s="78">
        <f>SUM(G12:G18)</f>
        <v>388.7115526190762</v>
      </c>
      <c r="I19" s="72">
        <f>(C19-B19)/B19</f>
        <v>6.0874264344726967E-2</v>
      </c>
    </row>
    <row r="20" spans="1:9" ht="11.25" customHeight="1">
      <c r="A20" s="37"/>
      <c r="B20" s="14"/>
      <c r="C20" s="113"/>
      <c r="D20" s="115"/>
      <c r="E20" s="117"/>
      <c r="F20" s="71"/>
      <c r="G20" s="117"/>
      <c r="I20" s="70"/>
    </row>
    <row r="21" spans="1:9" ht="20.149999999999999" customHeight="1">
      <c r="A21" s="38" t="s">
        <v>18</v>
      </c>
      <c r="B21" s="15"/>
      <c r="C21" s="114"/>
      <c r="D21" s="116"/>
      <c r="E21" s="75"/>
      <c r="F21" s="71"/>
      <c r="G21" s="75"/>
      <c r="I21" s="70"/>
    </row>
    <row r="22" spans="1:9" ht="20.149999999999999" customHeight="1">
      <c r="A22" s="39" t="s">
        <v>19</v>
      </c>
      <c r="B22" s="35">
        <f>BEN!B22</f>
        <v>28981</v>
      </c>
      <c r="C22" s="107">
        <f>BEN!C22</f>
        <v>28596</v>
      </c>
      <c r="D22" s="116">
        <f t="shared" ref="D22:D27" si="3">B22*E$2</f>
        <v>140.55785</v>
      </c>
      <c r="E22" s="75">
        <f t="shared" ref="E22:E27" si="4">C22*E$2</f>
        <v>138.69060000000002</v>
      </c>
      <c r="F22" s="71"/>
      <c r="G22" s="75">
        <f t="shared" ref="G22:G27" si="5">E22/4</f>
        <v>34.672650000000004</v>
      </c>
      <c r="I22" s="70"/>
    </row>
    <row r="23" spans="1:9" ht="19.5" customHeight="1">
      <c r="A23" s="39" t="s">
        <v>20</v>
      </c>
      <c r="B23" s="35">
        <f>BEN!B23</f>
        <v>386664.55091849528</v>
      </c>
      <c r="C23" s="107">
        <f>BEN!C23</f>
        <v>168399.98249037482</v>
      </c>
      <c r="D23" s="116">
        <f t="shared" si="3"/>
        <v>1875.3230719547021</v>
      </c>
      <c r="E23" s="75">
        <f t="shared" si="4"/>
        <v>816.73991507831795</v>
      </c>
      <c r="F23" s="71"/>
      <c r="G23" s="75">
        <f t="shared" si="5"/>
        <v>204.18497876957949</v>
      </c>
      <c r="I23" s="70"/>
    </row>
    <row r="24" spans="1:9" ht="20.149999999999999" customHeight="1">
      <c r="A24" s="39" t="s">
        <v>21</v>
      </c>
      <c r="B24" s="35">
        <f>BEN!B24</f>
        <v>39488</v>
      </c>
      <c r="C24" s="107">
        <f>BEN!C24</f>
        <v>40258</v>
      </c>
      <c r="D24" s="116">
        <f t="shared" si="3"/>
        <v>191.51680000000002</v>
      </c>
      <c r="E24" s="75">
        <f t="shared" si="4"/>
        <v>195.25130000000001</v>
      </c>
      <c r="F24" s="71"/>
      <c r="G24" s="75">
        <f t="shared" si="5"/>
        <v>48.812825000000004</v>
      </c>
      <c r="I24" s="70"/>
    </row>
    <row r="25" spans="1:9" ht="20.149999999999999" customHeight="1">
      <c r="A25" s="39" t="s">
        <v>22</v>
      </c>
      <c r="B25" s="35">
        <f>BEN!B25</f>
        <v>17870.162771830986</v>
      </c>
      <c r="C25" s="107">
        <f>BEN!C25</f>
        <v>20979.342799999999</v>
      </c>
      <c r="D25" s="116">
        <f t="shared" si="3"/>
        <v>86.670289443380284</v>
      </c>
      <c r="E25" s="75">
        <f t="shared" si="4"/>
        <v>101.74981258</v>
      </c>
      <c r="F25" s="71"/>
      <c r="G25" s="75">
        <f t="shared" si="5"/>
        <v>25.437453144999999</v>
      </c>
      <c r="I25" s="70"/>
    </row>
    <row r="26" spans="1:9" ht="18.75" customHeight="1">
      <c r="A26" s="42" t="s">
        <v>23</v>
      </c>
      <c r="B26" s="35">
        <f>BEN!B26</f>
        <v>82318.425885847711</v>
      </c>
      <c r="C26" s="107">
        <f>BEN!C26</f>
        <v>86025</v>
      </c>
      <c r="D26" s="116">
        <f t="shared" si="3"/>
        <v>399.24436554636139</v>
      </c>
      <c r="E26" s="75">
        <f t="shared" si="4"/>
        <v>417.22125</v>
      </c>
      <c r="F26" s="71"/>
      <c r="G26" s="75">
        <f t="shared" si="5"/>
        <v>104.3053125</v>
      </c>
      <c r="I26" s="70"/>
    </row>
    <row r="27" spans="1:9" ht="20.149999999999999" customHeight="1">
      <c r="A27" s="39" t="s">
        <v>24</v>
      </c>
      <c r="B27" s="35">
        <f>BEN!B27</f>
        <v>399752.6369697912</v>
      </c>
      <c r="C27" s="107">
        <f>BEN!C27</f>
        <v>454175</v>
      </c>
      <c r="D27" s="116">
        <f t="shared" si="3"/>
        <v>1938.8002893034875</v>
      </c>
      <c r="E27" s="75">
        <f t="shared" si="4"/>
        <v>2202.7487500000002</v>
      </c>
      <c r="F27" s="71"/>
      <c r="G27" s="75">
        <f t="shared" si="5"/>
        <v>550.68718750000005</v>
      </c>
      <c r="I27" s="70"/>
    </row>
    <row r="28" spans="1:9" ht="10.5" customHeight="1">
      <c r="A28" s="39"/>
      <c r="B28" s="15"/>
      <c r="C28" s="114"/>
      <c r="D28" s="116"/>
      <c r="E28" s="75"/>
      <c r="F28" s="71"/>
      <c r="G28" s="75"/>
      <c r="I28" s="70"/>
    </row>
    <row r="29" spans="1:9" ht="20.149999999999999" customHeight="1" thickBot="1">
      <c r="A29" s="40" t="s">
        <v>17</v>
      </c>
      <c r="B29" s="36">
        <f>BEN!B29</f>
        <v>955074.77654596511</v>
      </c>
      <c r="C29" s="108">
        <f>SUM(C22:C28)</f>
        <v>798433.32529037481</v>
      </c>
      <c r="D29" s="112">
        <f>SUM(D22:D28)</f>
        <v>4632.112666247931</v>
      </c>
      <c r="E29" s="78">
        <f>SUM(E22:E28)</f>
        <v>3872.4016276583179</v>
      </c>
      <c r="F29" s="71"/>
      <c r="G29" s="78">
        <f>SUM(G22:G28)</f>
        <v>968.10040691457948</v>
      </c>
      <c r="I29" s="72">
        <f>(C29-B29)/B29</f>
        <v>-0.16400962008659181</v>
      </c>
    </row>
    <row r="30" spans="1:9" ht="12" customHeight="1">
      <c r="A30" s="37"/>
      <c r="B30" s="14"/>
      <c r="C30" s="73"/>
      <c r="D30" s="115"/>
      <c r="E30" s="74"/>
      <c r="F30" s="71"/>
      <c r="G30" s="75"/>
      <c r="I30" s="66"/>
    </row>
    <row r="31" spans="1:9" ht="20.149999999999999" customHeight="1">
      <c r="A31" s="38" t="s">
        <v>25</v>
      </c>
      <c r="B31" s="15"/>
      <c r="C31" s="73"/>
      <c r="D31" s="116"/>
      <c r="E31" s="74"/>
      <c r="F31" s="71"/>
      <c r="G31" s="75"/>
      <c r="I31" s="66"/>
    </row>
    <row r="32" spans="1:9" ht="20.149999999999999" customHeight="1">
      <c r="A32" s="39" t="s">
        <v>26</v>
      </c>
      <c r="B32" s="35">
        <f>BEN!B32</f>
        <v>18532</v>
      </c>
      <c r="C32" s="67">
        <f>BEN!C32</f>
        <v>17858</v>
      </c>
      <c r="D32" s="116">
        <f>B32*E$2</f>
        <v>89.880200000000002</v>
      </c>
      <c r="E32" s="74">
        <f>C32*E$2</f>
        <v>86.6113</v>
      </c>
      <c r="F32" s="71"/>
      <c r="G32" s="75">
        <f>E32/4</f>
        <v>21.652825</v>
      </c>
      <c r="I32" s="70">
        <f>(C32-B32)/B32</f>
        <v>-3.6369522987265271E-2</v>
      </c>
    </row>
    <row r="33" spans="1:9" ht="10.5" customHeight="1" thickBot="1">
      <c r="A33" s="43"/>
      <c r="B33" s="36"/>
      <c r="C33" s="76"/>
      <c r="D33" s="112"/>
      <c r="E33" s="77"/>
      <c r="F33" s="71"/>
      <c r="G33" s="78"/>
      <c r="I33" s="66"/>
    </row>
    <row r="34" spans="1:9" s="3" customFormat="1" ht="19.5" customHeight="1" thickBot="1">
      <c r="A34" s="44" t="s">
        <v>27</v>
      </c>
      <c r="B34" s="19">
        <f>B8+B19+B29+B32</f>
        <v>1339400.0057220724</v>
      </c>
      <c r="C34" s="79">
        <f>C8+C19+C29+C32</f>
        <v>1247795.6725549446</v>
      </c>
      <c r="D34" s="119">
        <f>D8+D19+D29+D32</f>
        <v>6496.0900277520504</v>
      </c>
      <c r="E34" s="80">
        <f>E8+E19+E29+E32</f>
        <v>6051.8090118914815</v>
      </c>
      <c r="F34" s="81"/>
      <c r="G34" s="80">
        <f>G8+G19+G29+G32</f>
        <v>1512.9522529728704</v>
      </c>
      <c r="H34" s="82"/>
      <c r="I34" s="83">
        <f>(C34-B34)/B34</f>
        <v>-6.8392065682980022E-2</v>
      </c>
    </row>
    <row r="35" spans="1:9" s="3" customFormat="1" ht="23.25" customHeight="1">
      <c r="A35" s="45" t="s">
        <v>28</v>
      </c>
      <c r="B35" s="48"/>
      <c r="C35" s="84"/>
      <c r="D35" s="120"/>
      <c r="E35" s="85"/>
      <c r="F35" s="81"/>
      <c r="G35" s="86"/>
      <c r="H35" s="82"/>
      <c r="I35" s="82"/>
    </row>
    <row r="36" spans="1:9" s="3" customFormat="1" ht="23.25" customHeight="1">
      <c r="A36" s="87"/>
      <c r="B36" s="88"/>
      <c r="C36" s="84"/>
      <c r="D36" s="121"/>
      <c r="E36" s="89"/>
      <c r="F36" s="81"/>
      <c r="G36" s="90"/>
      <c r="H36" s="82"/>
      <c r="I36" s="23"/>
    </row>
    <row r="37" spans="1:9" ht="20.149999999999999" customHeight="1">
      <c r="A37" s="39" t="s">
        <v>48</v>
      </c>
      <c r="B37" s="35">
        <f>BEN!B37</f>
        <v>166881</v>
      </c>
      <c r="C37" s="67">
        <f>BEN!C37</f>
        <v>0</v>
      </c>
      <c r="D37" s="116">
        <f t="shared" ref="D37" si="6">B37*E$2</f>
        <v>809.37284999999997</v>
      </c>
      <c r="E37" s="74">
        <f>C37*E$2</f>
        <v>0</v>
      </c>
      <c r="F37" s="71"/>
      <c r="G37" s="75">
        <f>E37/4</f>
        <v>0</v>
      </c>
    </row>
    <row r="38" spans="1:9" ht="20.149999999999999" customHeight="1">
      <c r="A38" s="39" t="s">
        <v>46</v>
      </c>
      <c r="B38" s="35">
        <f>BEN!B38</f>
        <v>0</v>
      </c>
      <c r="C38" s="67">
        <f>BEN!C38</f>
        <v>0</v>
      </c>
      <c r="D38" s="124">
        <f>B38*$E$2</f>
        <v>0</v>
      </c>
      <c r="E38" s="74">
        <f>C38*$E$2</f>
        <v>0</v>
      </c>
      <c r="F38" s="71"/>
      <c r="G38" s="75">
        <f>E38/4</f>
        <v>0</v>
      </c>
    </row>
    <row r="39" spans="1:9" ht="20.149999999999999" customHeight="1" thickBot="1">
      <c r="A39" s="46"/>
      <c r="B39" s="41"/>
      <c r="C39" s="67"/>
      <c r="D39" s="112"/>
      <c r="E39" s="74"/>
      <c r="F39" s="71"/>
      <c r="G39" s="75"/>
    </row>
    <row r="40" spans="1:9" s="3" customFormat="1" ht="20.149999999999999" customHeight="1" thickBot="1">
      <c r="A40" s="44" t="s">
        <v>29</v>
      </c>
      <c r="B40" s="91">
        <f>SUM(B37:B39)</f>
        <v>166881</v>
      </c>
      <c r="C40" s="92">
        <f>SUM(C37:C39)</f>
        <v>0</v>
      </c>
      <c r="D40" s="93">
        <f>SUM(D37:D39)</f>
        <v>809.37284999999997</v>
      </c>
      <c r="E40" s="94">
        <f>SUM(E37:E39)</f>
        <v>0</v>
      </c>
      <c r="F40" s="71"/>
      <c r="G40" s="94">
        <f>SUM(G37:G39)</f>
        <v>0</v>
      </c>
      <c r="H40" s="82"/>
      <c r="I40" s="23"/>
    </row>
    <row r="41" spans="1:9" ht="16.5" thickBot="1">
      <c r="A41" s="47" t="s">
        <v>30</v>
      </c>
      <c r="B41" s="95">
        <f>B34+B40</f>
        <v>1506281.0057220724</v>
      </c>
      <c r="C41" s="96">
        <f>C34+C40</f>
        <v>1247795.6725549446</v>
      </c>
      <c r="D41" s="97">
        <f>D34+D40</f>
        <v>7305.4628777520502</v>
      </c>
      <c r="E41" s="98">
        <f>E34+E40</f>
        <v>6051.8090118914815</v>
      </c>
      <c r="F41" s="99"/>
      <c r="G41" s="98">
        <f>G34+G40</f>
        <v>1512.9522529728704</v>
      </c>
      <c r="I41" s="82"/>
    </row>
    <row r="42" spans="1:9" ht="16.5" thickBot="1"/>
    <row r="43" spans="1:9" ht="16.5" thickBot="1">
      <c r="A43" s="24"/>
      <c r="E43" s="100">
        <f>ROUND(E41,0)</f>
        <v>6052</v>
      </c>
      <c r="G43" s="100">
        <f>E43/4</f>
        <v>1513</v>
      </c>
    </row>
    <row r="44" spans="1:9">
      <c r="A44" s="25"/>
    </row>
    <row r="45" spans="1:9">
      <c r="A45" s="25"/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5"/>
  <sheetViews>
    <sheetView showGridLines="0" topLeftCell="A12" workbookViewId="0">
      <selection activeCell="J4" sqref="J4"/>
    </sheetView>
  </sheetViews>
  <sheetFormatPr defaultColWidth="11" defaultRowHeight="16"/>
  <cols>
    <col min="1" max="1" width="79" style="23" customWidth="1"/>
    <col min="2" max="3" width="12.1796875" style="23" customWidth="1"/>
    <col min="4" max="4" width="14.453125" style="23" customWidth="1"/>
    <col min="5" max="5" width="12.1796875" style="23" customWidth="1"/>
    <col min="6" max="6" width="3.54296875" style="23" customWidth="1"/>
    <col min="7" max="7" width="12.1796875" style="23" customWidth="1"/>
    <col min="8" max="8" width="4" style="23" customWidth="1"/>
    <col min="9" max="9" width="11.81640625" style="23" customWidth="1"/>
    <col min="10" max="10" width="3" style="1" customWidth="1"/>
    <col min="11" max="16384" width="11" style="1"/>
  </cols>
  <sheetData>
    <row r="1" spans="1:9">
      <c r="A1" s="26"/>
      <c r="B1" s="125" t="s">
        <v>32</v>
      </c>
      <c r="C1" s="126"/>
      <c r="D1" s="125" t="s">
        <v>33</v>
      </c>
      <c r="E1" s="127"/>
      <c r="G1" s="14"/>
      <c r="I1" s="49" t="s">
        <v>0</v>
      </c>
    </row>
    <row r="2" spans="1:9">
      <c r="A2" s="27" t="s">
        <v>49</v>
      </c>
      <c r="B2" s="103"/>
      <c r="C2" s="50"/>
      <c r="D2" s="51" t="s">
        <v>38</v>
      </c>
      <c r="E2" s="52">
        <v>4.7000000000000002E-3</v>
      </c>
      <c r="F2" s="53"/>
      <c r="G2" s="54"/>
      <c r="I2" s="55" t="s">
        <v>1</v>
      </c>
    </row>
    <row r="3" spans="1:9">
      <c r="A3" s="27" t="s">
        <v>2</v>
      </c>
      <c r="B3" s="58" t="s">
        <v>3</v>
      </c>
      <c r="C3" s="57" t="s">
        <v>3</v>
      </c>
      <c r="D3" s="58" t="s">
        <v>3</v>
      </c>
      <c r="E3" s="57" t="s">
        <v>3</v>
      </c>
      <c r="F3" s="56"/>
      <c r="G3" s="16" t="s">
        <v>35</v>
      </c>
      <c r="I3" s="55" t="s">
        <v>51</v>
      </c>
    </row>
    <row r="4" spans="1:9">
      <c r="A4" s="27" t="s">
        <v>4</v>
      </c>
      <c r="B4" s="58"/>
      <c r="C4" s="57"/>
      <c r="D4" s="58"/>
      <c r="E4" s="57"/>
      <c r="F4" s="56"/>
      <c r="G4" s="16" t="s">
        <v>36</v>
      </c>
      <c r="I4" s="59" t="s">
        <v>52</v>
      </c>
    </row>
    <row r="5" spans="1:9" ht="16.5" thickBot="1">
      <c r="A5" s="28"/>
      <c r="B5" s="61" t="s">
        <v>47</v>
      </c>
      <c r="C5" s="62" t="s">
        <v>50</v>
      </c>
      <c r="D5" s="61" t="s">
        <v>47</v>
      </c>
      <c r="E5" s="62" t="s">
        <v>50</v>
      </c>
      <c r="F5" s="60"/>
      <c r="G5" s="17" t="s">
        <v>50</v>
      </c>
      <c r="I5" s="104" t="s">
        <v>5</v>
      </c>
    </row>
    <row r="6" spans="1:9">
      <c r="A6" s="30"/>
      <c r="B6" s="34" t="s">
        <v>6</v>
      </c>
      <c r="C6" s="105" t="s">
        <v>6</v>
      </c>
      <c r="D6" s="109" t="s">
        <v>6</v>
      </c>
      <c r="E6" s="64" t="s">
        <v>6</v>
      </c>
      <c r="F6" s="63"/>
      <c r="G6" s="64" t="s">
        <v>6</v>
      </c>
      <c r="I6" s="66"/>
    </row>
    <row r="7" spans="1:9" ht="20.149999999999999" customHeight="1">
      <c r="A7" s="31" t="s">
        <v>7</v>
      </c>
      <c r="B7" s="29"/>
      <c r="C7" s="106"/>
      <c r="D7" s="110"/>
      <c r="E7" s="65"/>
      <c r="F7" s="63"/>
      <c r="G7" s="65"/>
      <c r="I7" s="66"/>
    </row>
    <row r="8" spans="1:9" ht="30" customHeight="1">
      <c r="A8" s="32" t="s">
        <v>8</v>
      </c>
      <c r="B8" s="35">
        <f>BEN!B8</f>
        <v>63602.047529425225</v>
      </c>
      <c r="C8" s="107">
        <f>BEN!C8</f>
        <v>110917.49974368229</v>
      </c>
      <c r="D8" s="111">
        <f>B8*E2</f>
        <v>298.92962338829858</v>
      </c>
      <c r="E8" s="69">
        <f>C8*E2</f>
        <v>521.3122487953068</v>
      </c>
      <c r="F8" s="68"/>
      <c r="G8" s="69">
        <f>E8/4</f>
        <v>130.3280621988267</v>
      </c>
      <c r="I8" s="70">
        <f>(C8-B8)/B8</f>
        <v>0.74392970119974144</v>
      </c>
    </row>
    <row r="9" spans="1:9" ht="12.75" customHeight="1" thickBot="1">
      <c r="A9" s="33"/>
      <c r="B9" s="36"/>
      <c r="C9" s="108"/>
      <c r="D9" s="112"/>
      <c r="E9" s="78"/>
      <c r="F9" s="71"/>
      <c r="G9" s="78"/>
      <c r="I9" s="72"/>
    </row>
    <row r="10" spans="1:9" ht="8.25" customHeight="1">
      <c r="A10" s="37"/>
      <c r="B10" s="14"/>
      <c r="C10" s="113"/>
      <c r="D10" s="115"/>
      <c r="E10" s="117"/>
      <c r="F10" s="71"/>
      <c r="G10" s="117"/>
      <c r="I10" s="70"/>
    </row>
    <row r="11" spans="1:9" ht="20.149999999999999" customHeight="1">
      <c r="A11" s="38" t="s">
        <v>9</v>
      </c>
      <c r="B11" s="15"/>
      <c r="C11" s="114"/>
      <c r="D11" s="116"/>
      <c r="E11" s="75"/>
      <c r="F11" s="71"/>
      <c r="G11" s="75"/>
      <c r="I11" s="70"/>
    </row>
    <row r="12" spans="1:9" ht="20.149999999999999" customHeight="1">
      <c r="A12" s="39" t="s">
        <v>10</v>
      </c>
      <c r="B12" s="35">
        <f>BEN!B12</f>
        <v>35434</v>
      </c>
      <c r="C12" s="107">
        <f>BEN!C12</f>
        <v>39206</v>
      </c>
      <c r="D12" s="116">
        <f t="shared" ref="D12:D17" si="0">B12*E$2</f>
        <v>166.53980000000001</v>
      </c>
      <c r="E12" s="75">
        <f t="shared" ref="E12:E17" si="1">C12*E$2</f>
        <v>184.26820000000001</v>
      </c>
      <c r="F12" s="71"/>
      <c r="G12" s="75">
        <f t="shared" ref="G12:G17" si="2">E12/4</f>
        <v>46.067050000000002</v>
      </c>
      <c r="I12" s="70"/>
    </row>
    <row r="13" spans="1:9" ht="20.149999999999999" customHeight="1">
      <c r="A13" s="39" t="s">
        <v>11</v>
      </c>
      <c r="B13" s="35">
        <f>BEN!B13</f>
        <v>0</v>
      </c>
      <c r="C13" s="107">
        <f>BEN!C13</f>
        <v>0</v>
      </c>
      <c r="D13" s="116">
        <f t="shared" si="0"/>
        <v>0</v>
      </c>
      <c r="E13" s="75">
        <f t="shared" si="1"/>
        <v>0</v>
      </c>
      <c r="F13" s="71"/>
      <c r="G13" s="75">
        <f t="shared" si="2"/>
        <v>0</v>
      </c>
      <c r="I13" s="70"/>
    </row>
    <row r="14" spans="1:9" ht="20.149999999999999" customHeight="1">
      <c r="A14" s="39" t="s">
        <v>13</v>
      </c>
      <c r="B14" s="35">
        <f>BEN!B14</f>
        <v>30677.587200000002</v>
      </c>
      <c r="C14" s="107">
        <f>BEN!C14</f>
        <v>26000</v>
      </c>
      <c r="D14" s="116">
        <f t="shared" si="0"/>
        <v>144.18465984000002</v>
      </c>
      <c r="E14" s="75">
        <f t="shared" si="1"/>
        <v>122.2</v>
      </c>
      <c r="F14" s="71"/>
      <c r="G14" s="75">
        <f t="shared" si="2"/>
        <v>30.55</v>
      </c>
      <c r="I14" s="70"/>
    </row>
    <row r="15" spans="1:9" ht="20.149999999999999" customHeight="1">
      <c r="A15" s="39" t="s">
        <v>14</v>
      </c>
      <c r="B15" s="35">
        <f>BEN!B15</f>
        <v>130982.59444668207</v>
      </c>
      <c r="C15" s="107">
        <f>BEN!C15</f>
        <v>142988.84752088759</v>
      </c>
      <c r="D15" s="116">
        <f t="shared" si="0"/>
        <v>615.6181938994057</v>
      </c>
      <c r="E15" s="75">
        <f t="shared" si="1"/>
        <v>672.04758334817166</v>
      </c>
      <c r="F15" s="71"/>
      <c r="G15" s="75">
        <f t="shared" si="2"/>
        <v>168.01189583704291</v>
      </c>
      <c r="I15" s="70"/>
    </row>
    <row r="16" spans="1:9" ht="20.149999999999999" customHeight="1">
      <c r="A16" s="39" t="s">
        <v>15</v>
      </c>
      <c r="B16" s="35">
        <f>BEN!B16</f>
        <v>92376</v>
      </c>
      <c r="C16" s="107">
        <f>BEN!C16</f>
        <v>96254</v>
      </c>
      <c r="D16" s="116">
        <f t="shared" si="0"/>
        <v>434.16720000000004</v>
      </c>
      <c r="E16" s="75">
        <f t="shared" si="1"/>
        <v>452.3938</v>
      </c>
      <c r="F16" s="71"/>
      <c r="G16" s="75">
        <f t="shared" si="2"/>
        <v>113.09845</v>
      </c>
      <c r="I16" s="70"/>
    </row>
    <row r="17" spans="1:9" ht="20.149999999999999" customHeight="1">
      <c r="A17" s="39" t="s">
        <v>16</v>
      </c>
      <c r="B17" s="35">
        <f>BEN!B17</f>
        <v>12721</v>
      </c>
      <c r="C17" s="107">
        <f>BEN!C17</f>
        <v>16138</v>
      </c>
      <c r="D17" s="116">
        <f t="shared" si="0"/>
        <v>59.788700000000006</v>
      </c>
      <c r="E17" s="75">
        <f t="shared" si="1"/>
        <v>75.848600000000005</v>
      </c>
      <c r="F17" s="71"/>
      <c r="G17" s="75">
        <f t="shared" si="2"/>
        <v>18.962150000000001</v>
      </c>
      <c r="I17" s="70"/>
    </row>
    <row r="18" spans="1:9" ht="11.25" customHeight="1">
      <c r="A18" s="39"/>
      <c r="B18" s="15"/>
      <c r="C18" s="114"/>
      <c r="D18" s="116"/>
      <c r="E18" s="75"/>
      <c r="F18" s="71"/>
      <c r="G18" s="75"/>
      <c r="I18" s="70"/>
    </row>
    <row r="19" spans="1:9" ht="20.149999999999999" customHeight="1" thickBot="1">
      <c r="A19" s="40" t="s">
        <v>17</v>
      </c>
      <c r="B19" s="36">
        <f>SUM(B12:B18)</f>
        <v>302191.18164668209</v>
      </c>
      <c r="C19" s="108">
        <f>SUM(C12:C18)</f>
        <v>320586.84752088762</v>
      </c>
      <c r="D19" s="112">
        <f>SUM(D12:D18)</f>
        <v>1420.2985537394059</v>
      </c>
      <c r="E19" s="78">
        <f>SUM(E12:E18)</f>
        <v>1506.7581833481718</v>
      </c>
      <c r="F19" s="71"/>
      <c r="G19" s="78">
        <f>SUM(G12:G18)</f>
        <v>376.68954583704294</v>
      </c>
      <c r="I19" s="72">
        <f>(C19-B19)/B19</f>
        <v>6.0874264344726967E-2</v>
      </c>
    </row>
    <row r="20" spans="1:9" ht="11.25" customHeight="1">
      <c r="A20" s="37"/>
      <c r="B20" s="14"/>
      <c r="C20" s="113"/>
      <c r="D20" s="115"/>
      <c r="E20" s="117"/>
      <c r="F20" s="71"/>
      <c r="G20" s="117"/>
      <c r="I20" s="70"/>
    </row>
    <row r="21" spans="1:9" ht="20.149999999999999" customHeight="1">
      <c r="A21" s="38" t="s">
        <v>18</v>
      </c>
      <c r="B21" s="15"/>
      <c r="C21" s="114"/>
      <c r="D21" s="116"/>
      <c r="E21" s="75"/>
      <c r="F21" s="71"/>
      <c r="G21" s="75"/>
      <c r="I21" s="70"/>
    </row>
    <row r="22" spans="1:9" ht="20.149999999999999" customHeight="1">
      <c r="A22" s="39" t="s">
        <v>19</v>
      </c>
      <c r="B22" s="35">
        <f>BEN!B22</f>
        <v>28981</v>
      </c>
      <c r="C22" s="107">
        <f>BEN!C22</f>
        <v>28596</v>
      </c>
      <c r="D22" s="116">
        <f t="shared" ref="D22:D27" si="3">B22*E$2</f>
        <v>136.2107</v>
      </c>
      <c r="E22" s="75">
        <f t="shared" ref="E22:E27" si="4">C22*E$2</f>
        <v>134.40120000000002</v>
      </c>
      <c r="F22" s="71"/>
      <c r="G22" s="75">
        <f t="shared" ref="G22:G27" si="5">E22/4</f>
        <v>33.600300000000004</v>
      </c>
      <c r="I22" s="70"/>
    </row>
    <row r="23" spans="1:9" ht="19.5" customHeight="1">
      <c r="A23" s="39" t="s">
        <v>20</v>
      </c>
      <c r="B23" s="35">
        <f>BEN!B23</f>
        <v>386664.55091849528</v>
      </c>
      <c r="C23" s="107">
        <f>BEN!C23</f>
        <v>168399.98249037482</v>
      </c>
      <c r="D23" s="116">
        <f t="shared" si="3"/>
        <v>1817.3233893169279</v>
      </c>
      <c r="E23" s="75">
        <f t="shared" si="4"/>
        <v>791.47991770476165</v>
      </c>
      <c r="F23" s="71"/>
      <c r="G23" s="75">
        <f t="shared" si="5"/>
        <v>197.86997942619041</v>
      </c>
      <c r="I23" s="70"/>
    </row>
    <row r="24" spans="1:9" ht="20.149999999999999" customHeight="1">
      <c r="A24" s="39" t="s">
        <v>21</v>
      </c>
      <c r="B24" s="35">
        <f>BEN!B24</f>
        <v>39488</v>
      </c>
      <c r="C24" s="107">
        <f>BEN!C24</f>
        <v>40258</v>
      </c>
      <c r="D24" s="116">
        <f t="shared" si="3"/>
        <v>185.59360000000001</v>
      </c>
      <c r="E24" s="75">
        <f t="shared" si="4"/>
        <v>189.21260000000001</v>
      </c>
      <c r="F24" s="71"/>
      <c r="G24" s="75">
        <f t="shared" si="5"/>
        <v>47.303150000000002</v>
      </c>
      <c r="I24" s="70"/>
    </row>
    <row r="25" spans="1:9" ht="20.149999999999999" customHeight="1">
      <c r="A25" s="39" t="s">
        <v>22</v>
      </c>
      <c r="B25" s="35">
        <f>BEN!B25</f>
        <v>17870.162771830986</v>
      </c>
      <c r="C25" s="107">
        <f>BEN!C25</f>
        <v>20979.342799999999</v>
      </c>
      <c r="D25" s="116">
        <f t="shared" si="3"/>
        <v>83.989765027605642</v>
      </c>
      <c r="E25" s="75">
        <f t="shared" si="4"/>
        <v>98.602911159999991</v>
      </c>
      <c r="F25" s="71"/>
      <c r="G25" s="75">
        <f t="shared" si="5"/>
        <v>24.650727789999998</v>
      </c>
      <c r="I25" s="70"/>
    </row>
    <row r="26" spans="1:9" ht="18.75" customHeight="1">
      <c r="A26" s="42" t="s">
        <v>23</v>
      </c>
      <c r="B26" s="35">
        <f>BEN!B26</f>
        <v>82318.425885847711</v>
      </c>
      <c r="C26" s="107">
        <f>BEN!C26</f>
        <v>86025</v>
      </c>
      <c r="D26" s="116">
        <f t="shared" si="3"/>
        <v>386.89660166348426</v>
      </c>
      <c r="E26" s="75">
        <f t="shared" si="4"/>
        <v>404.3175</v>
      </c>
      <c r="F26" s="71"/>
      <c r="G26" s="75">
        <f t="shared" si="5"/>
        <v>101.079375</v>
      </c>
      <c r="I26" s="70"/>
    </row>
    <row r="27" spans="1:9" ht="20.149999999999999" customHeight="1">
      <c r="A27" s="39" t="s">
        <v>24</v>
      </c>
      <c r="B27" s="35">
        <f>BEN!B27</f>
        <v>399752.6369697912</v>
      </c>
      <c r="C27" s="107">
        <f>BEN!C27</f>
        <v>454175</v>
      </c>
      <c r="D27" s="116">
        <f t="shared" si="3"/>
        <v>1878.8373937580188</v>
      </c>
      <c r="E27" s="75">
        <f t="shared" si="4"/>
        <v>2134.6224999999999</v>
      </c>
      <c r="F27" s="71"/>
      <c r="G27" s="75">
        <f t="shared" si="5"/>
        <v>533.65562499999999</v>
      </c>
      <c r="I27" s="70"/>
    </row>
    <row r="28" spans="1:9" ht="10.5" customHeight="1">
      <c r="A28" s="39"/>
      <c r="B28" s="15"/>
      <c r="C28" s="114"/>
      <c r="D28" s="116"/>
      <c r="E28" s="75"/>
      <c r="F28" s="71"/>
      <c r="G28" s="75"/>
      <c r="I28" s="70"/>
    </row>
    <row r="29" spans="1:9" ht="20.149999999999999" customHeight="1" thickBot="1">
      <c r="A29" s="40" t="s">
        <v>17</v>
      </c>
      <c r="B29" s="36">
        <f>BEN!B29</f>
        <v>955074.77654596511</v>
      </c>
      <c r="C29" s="108">
        <f>SUM(C22:C28)</f>
        <v>798433.32529037481</v>
      </c>
      <c r="D29" s="112">
        <f>SUM(D22:D28)</f>
        <v>4488.8514497660371</v>
      </c>
      <c r="E29" s="78">
        <f>SUM(E22:E28)</f>
        <v>3752.6366288647619</v>
      </c>
      <c r="F29" s="71"/>
      <c r="G29" s="78">
        <f>SUM(G22:G28)</f>
        <v>938.15915721619047</v>
      </c>
      <c r="I29" s="72">
        <f>(C29-B29)/B29</f>
        <v>-0.16400962008659181</v>
      </c>
    </row>
    <row r="30" spans="1:9" ht="12" customHeight="1">
      <c r="A30" s="37"/>
      <c r="B30" s="14"/>
      <c r="C30" s="73"/>
      <c r="D30" s="115"/>
      <c r="E30" s="74"/>
      <c r="F30" s="71"/>
      <c r="G30" s="75"/>
      <c r="I30" s="66"/>
    </row>
    <row r="31" spans="1:9" ht="20.149999999999999" customHeight="1">
      <c r="A31" s="38" t="s">
        <v>25</v>
      </c>
      <c r="B31" s="15"/>
      <c r="C31" s="73"/>
      <c r="D31" s="116"/>
      <c r="E31" s="74"/>
      <c r="F31" s="71"/>
      <c r="G31" s="75"/>
      <c r="I31" s="66"/>
    </row>
    <row r="32" spans="1:9" ht="20.149999999999999" customHeight="1">
      <c r="A32" s="39" t="s">
        <v>26</v>
      </c>
      <c r="B32" s="35">
        <f>BEN!B32</f>
        <v>18532</v>
      </c>
      <c r="C32" s="67">
        <f>BEN!C32</f>
        <v>17858</v>
      </c>
      <c r="D32" s="116">
        <f>B32*E$2</f>
        <v>87.100400000000008</v>
      </c>
      <c r="E32" s="74">
        <f>C32*E$2</f>
        <v>83.932600000000008</v>
      </c>
      <c r="F32" s="71"/>
      <c r="G32" s="75">
        <f>E32/4</f>
        <v>20.983150000000002</v>
      </c>
      <c r="I32" s="70">
        <f>(C32-B32)/B32</f>
        <v>-3.6369522987265271E-2</v>
      </c>
    </row>
    <row r="33" spans="1:9" ht="10.5" customHeight="1" thickBot="1">
      <c r="A33" s="43"/>
      <c r="B33" s="36"/>
      <c r="C33" s="76"/>
      <c r="D33" s="112"/>
      <c r="E33" s="77"/>
      <c r="F33" s="71"/>
      <c r="G33" s="78"/>
      <c r="I33" s="66"/>
    </row>
    <row r="34" spans="1:9" s="3" customFormat="1" ht="19.5" customHeight="1" thickBot="1">
      <c r="A34" s="44" t="s">
        <v>27</v>
      </c>
      <c r="B34" s="19">
        <f>B8+B19+B29+B32</f>
        <v>1339400.0057220724</v>
      </c>
      <c r="C34" s="79">
        <f>C8+C19+C29+C32</f>
        <v>1247795.6725549446</v>
      </c>
      <c r="D34" s="119">
        <f>D8+D19+D29+D32</f>
        <v>6295.1800268937413</v>
      </c>
      <c r="E34" s="80">
        <f>E8+E19+E29+E32</f>
        <v>5864.6396610082411</v>
      </c>
      <c r="F34" s="81"/>
      <c r="G34" s="80">
        <f>G8+G19+G29+G32</f>
        <v>1466.1599152520603</v>
      </c>
      <c r="H34" s="82"/>
      <c r="I34" s="83">
        <f>(C34-B34)/B34</f>
        <v>-6.8392065682980022E-2</v>
      </c>
    </row>
    <row r="35" spans="1:9" s="3" customFormat="1" ht="23.25" customHeight="1">
      <c r="A35" s="45" t="s">
        <v>28</v>
      </c>
      <c r="B35" s="48"/>
      <c r="C35" s="84"/>
      <c r="D35" s="120"/>
      <c r="E35" s="85"/>
      <c r="F35" s="81"/>
      <c r="G35" s="86"/>
      <c r="H35" s="82"/>
      <c r="I35" s="82"/>
    </row>
    <row r="36" spans="1:9" s="3" customFormat="1" ht="23.25" customHeight="1">
      <c r="A36" s="87"/>
      <c r="B36" s="88"/>
      <c r="C36" s="84"/>
      <c r="D36" s="121"/>
      <c r="E36" s="89"/>
      <c r="F36" s="81"/>
      <c r="G36" s="90"/>
      <c r="H36" s="82"/>
      <c r="I36" s="23"/>
    </row>
    <row r="37" spans="1:9" ht="20.149999999999999" customHeight="1">
      <c r="A37" s="39" t="s">
        <v>48</v>
      </c>
      <c r="B37" s="35">
        <f>BEN!B37</f>
        <v>166881</v>
      </c>
      <c r="C37" s="67">
        <f>BEN!C37</f>
        <v>0</v>
      </c>
      <c r="D37" s="116">
        <f t="shared" ref="D37" si="6">B37*E$2</f>
        <v>784.34070000000008</v>
      </c>
      <c r="E37" s="74">
        <f>C37*E$2</f>
        <v>0</v>
      </c>
      <c r="F37" s="71"/>
      <c r="G37" s="75">
        <f>E37/4</f>
        <v>0</v>
      </c>
    </row>
    <row r="38" spans="1:9" ht="20.149999999999999" customHeight="1">
      <c r="A38" s="39" t="s">
        <v>46</v>
      </c>
      <c r="B38" s="35">
        <f>BEN!B38</f>
        <v>0</v>
      </c>
      <c r="C38" s="67">
        <f>BEN!C38</f>
        <v>0</v>
      </c>
      <c r="D38" s="124">
        <f>B38*E$2</f>
        <v>0</v>
      </c>
      <c r="E38" s="74">
        <f>C38*E$2</f>
        <v>0</v>
      </c>
      <c r="F38" s="71"/>
      <c r="G38" s="75">
        <f>E38/4</f>
        <v>0</v>
      </c>
    </row>
    <row r="39" spans="1:9" ht="20.149999999999999" customHeight="1" thickBot="1">
      <c r="A39" s="46"/>
      <c r="B39" s="41"/>
      <c r="C39" s="67"/>
      <c r="D39" s="112"/>
      <c r="E39" s="74"/>
      <c r="F39" s="71"/>
      <c r="G39" s="75"/>
    </row>
    <row r="40" spans="1:9" s="3" customFormat="1" ht="20.149999999999999" customHeight="1" thickBot="1">
      <c r="A40" s="44" t="s">
        <v>29</v>
      </c>
      <c r="B40" s="91">
        <f>SUM(B37:B39)</f>
        <v>166881</v>
      </c>
      <c r="C40" s="92">
        <f>SUM(C37:C39)</f>
        <v>0</v>
      </c>
      <c r="D40" s="93">
        <f>SUM(D37:D39)</f>
        <v>784.34070000000008</v>
      </c>
      <c r="E40" s="94">
        <f>SUM(E37:E39)</f>
        <v>0</v>
      </c>
      <c r="F40" s="71"/>
      <c r="G40" s="94">
        <f>SUM(G37:G39)</f>
        <v>0</v>
      </c>
      <c r="H40" s="82"/>
      <c r="I40" s="23"/>
    </row>
    <row r="41" spans="1:9" ht="16.5" thickBot="1">
      <c r="A41" s="47" t="s">
        <v>30</v>
      </c>
      <c r="B41" s="95">
        <f>B34+B40</f>
        <v>1506281.0057220724</v>
      </c>
      <c r="C41" s="96">
        <f>C34+C40</f>
        <v>1247795.6725549446</v>
      </c>
      <c r="D41" s="97">
        <f>D34+D40</f>
        <v>7079.5207268937411</v>
      </c>
      <c r="E41" s="98">
        <f>E34+E40</f>
        <v>5864.6396610082411</v>
      </c>
      <c r="F41" s="99"/>
      <c r="G41" s="98">
        <f>G34+G40</f>
        <v>1466.1599152520603</v>
      </c>
      <c r="I41" s="82"/>
    </row>
    <row r="42" spans="1:9" ht="16.5" thickBot="1"/>
    <row r="43" spans="1:9" ht="16.5" thickBot="1">
      <c r="A43" s="24"/>
      <c r="E43" s="100">
        <f>ROUND(E41,0)</f>
        <v>5865</v>
      </c>
      <c r="G43" s="100">
        <f>E43/4</f>
        <v>1466.25</v>
      </c>
    </row>
    <row r="44" spans="1:9">
      <c r="A44" s="25"/>
    </row>
    <row r="45" spans="1:9">
      <c r="A45" s="25"/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5"/>
  <sheetViews>
    <sheetView showGridLines="0" workbookViewId="0">
      <selection activeCell="J4" sqref="J4"/>
    </sheetView>
  </sheetViews>
  <sheetFormatPr defaultColWidth="11" defaultRowHeight="16"/>
  <cols>
    <col min="1" max="1" width="78.453125" style="23" customWidth="1"/>
    <col min="2" max="3" width="12.1796875" style="23" customWidth="1"/>
    <col min="4" max="4" width="14.453125" style="23" customWidth="1"/>
    <col min="5" max="5" width="12.1796875" style="23" customWidth="1"/>
    <col min="6" max="6" width="3.54296875" style="23" customWidth="1"/>
    <col min="7" max="7" width="12.1796875" style="23" customWidth="1"/>
    <col min="8" max="8" width="3.54296875" style="23" customWidth="1"/>
    <col min="9" max="9" width="11.81640625" style="23" customWidth="1"/>
    <col min="10" max="10" width="3" style="1" customWidth="1"/>
    <col min="11" max="16384" width="11" style="1"/>
  </cols>
  <sheetData>
    <row r="1" spans="1:9">
      <c r="A1" s="26"/>
      <c r="B1" s="125" t="s">
        <v>32</v>
      </c>
      <c r="C1" s="126"/>
      <c r="D1" s="125" t="s">
        <v>33</v>
      </c>
      <c r="E1" s="127"/>
      <c r="G1" s="14"/>
      <c r="I1" s="49" t="s">
        <v>0</v>
      </c>
    </row>
    <row r="2" spans="1:9">
      <c r="A2" s="27" t="s">
        <v>49</v>
      </c>
      <c r="B2" s="103"/>
      <c r="C2" s="50"/>
      <c r="D2" s="51" t="s">
        <v>39</v>
      </c>
      <c r="E2" s="52">
        <v>5.1000000000000004E-3</v>
      </c>
      <c r="F2" s="53"/>
      <c r="G2" s="54"/>
      <c r="I2" s="55" t="s">
        <v>1</v>
      </c>
    </row>
    <row r="3" spans="1:9">
      <c r="A3" s="27" t="s">
        <v>2</v>
      </c>
      <c r="B3" s="58" t="s">
        <v>3</v>
      </c>
      <c r="C3" s="57" t="s">
        <v>3</v>
      </c>
      <c r="D3" s="58" t="s">
        <v>3</v>
      </c>
      <c r="E3" s="57" t="s">
        <v>3</v>
      </c>
      <c r="F3" s="56"/>
      <c r="G3" s="16" t="s">
        <v>35</v>
      </c>
      <c r="I3" s="55" t="s">
        <v>51</v>
      </c>
    </row>
    <row r="4" spans="1:9">
      <c r="A4" s="27" t="s">
        <v>4</v>
      </c>
      <c r="B4" s="58"/>
      <c r="C4" s="57"/>
      <c r="D4" s="58"/>
      <c r="E4" s="57"/>
      <c r="F4" s="56"/>
      <c r="G4" s="16" t="s">
        <v>36</v>
      </c>
      <c r="I4" s="59" t="s">
        <v>52</v>
      </c>
    </row>
    <row r="5" spans="1:9" ht="16.5" thickBot="1">
      <c r="A5" s="28"/>
      <c r="B5" s="61" t="s">
        <v>47</v>
      </c>
      <c r="C5" s="62" t="s">
        <v>50</v>
      </c>
      <c r="D5" s="61" t="s">
        <v>47</v>
      </c>
      <c r="E5" s="62" t="s">
        <v>50</v>
      </c>
      <c r="F5" s="60"/>
      <c r="G5" s="17" t="s">
        <v>50</v>
      </c>
      <c r="I5" s="104" t="s">
        <v>5</v>
      </c>
    </row>
    <row r="6" spans="1:9">
      <c r="A6" s="30"/>
      <c r="B6" s="34" t="s">
        <v>6</v>
      </c>
      <c r="C6" s="105" t="s">
        <v>6</v>
      </c>
      <c r="D6" s="109" t="s">
        <v>6</v>
      </c>
      <c r="E6" s="64" t="s">
        <v>6</v>
      </c>
      <c r="F6" s="63"/>
      <c r="G6" s="64" t="s">
        <v>6</v>
      </c>
      <c r="I6" s="66"/>
    </row>
    <row r="7" spans="1:9" ht="20.149999999999999" customHeight="1">
      <c r="A7" s="31" t="s">
        <v>7</v>
      </c>
      <c r="B7" s="29"/>
      <c r="C7" s="106"/>
      <c r="D7" s="110"/>
      <c r="E7" s="65"/>
      <c r="F7" s="63"/>
      <c r="G7" s="65"/>
      <c r="I7" s="66"/>
    </row>
    <row r="8" spans="1:9" ht="30" customHeight="1">
      <c r="A8" s="32" t="s">
        <v>8</v>
      </c>
      <c r="B8" s="35">
        <f>BEN!B8</f>
        <v>63602.047529425225</v>
      </c>
      <c r="C8" s="107">
        <f>BEN!C8</f>
        <v>110917.49974368229</v>
      </c>
      <c r="D8" s="111">
        <f>B8*E2</f>
        <v>324.37044240006867</v>
      </c>
      <c r="E8" s="69">
        <f>C8*E2</f>
        <v>565.67924869277977</v>
      </c>
      <c r="F8" s="68"/>
      <c r="G8" s="69">
        <f>E8/4</f>
        <v>141.41981217319494</v>
      </c>
      <c r="I8" s="70">
        <f>(C8-B8)/B8</f>
        <v>0.74392970119974144</v>
      </c>
    </row>
    <row r="9" spans="1:9" ht="12.75" customHeight="1" thickBot="1">
      <c r="A9" s="33"/>
      <c r="B9" s="36"/>
      <c r="C9" s="108"/>
      <c r="D9" s="112"/>
      <c r="E9" s="78"/>
      <c r="F9" s="71"/>
      <c r="G9" s="78"/>
      <c r="I9" s="72"/>
    </row>
    <row r="10" spans="1:9" ht="8.25" customHeight="1">
      <c r="A10" s="37"/>
      <c r="B10" s="14"/>
      <c r="C10" s="113"/>
      <c r="D10" s="115"/>
      <c r="E10" s="117"/>
      <c r="F10" s="71"/>
      <c r="G10" s="117"/>
      <c r="I10" s="70"/>
    </row>
    <row r="11" spans="1:9" ht="20.149999999999999" customHeight="1">
      <c r="A11" s="38" t="s">
        <v>9</v>
      </c>
      <c r="B11" s="15"/>
      <c r="C11" s="114"/>
      <c r="D11" s="116"/>
      <c r="E11" s="75"/>
      <c r="F11" s="71"/>
      <c r="G11" s="75"/>
      <c r="I11" s="70"/>
    </row>
    <row r="12" spans="1:9" ht="20.149999999999999" customHeight="1">
      <c r="A12" s="39" t="s">
        <v>10</v>
      </c>
      <c r="B12" s="35">
        <f>BEN!B12</f>
        <v>35434</v>
      </c>
      <c r="C12" s="107">
        <f>BEN!C12</f>
        <v>39206</v>
      </c>
      <c r="D12" s="116">
        <f t="shared" ref="D12:D17" si="0">B12*E$2</f>
        <v>180.71340000000001</v>
      </c>
      <c r="E12" s="75">
        <f t="shared" ref="E12:E17" si="1">C12*E$2</f>
        <v>199.95060000000001</v>
      </c>
      <c r="F12" s="71"/>
      <c r="G12" s="75">
        <f t="shared" ref="G12:G17" si="2">E12/4</f>
        <v>49.987650000000002</v>
      </c>
      <c r="I12" s="70"/>
    </row>
    <row r="13" spans="1:9" ht="20.149999999999999" customHeight="1">
      <c r="A13" s="39" t="s">
        <v>11</v>
      </c>
      <c r="B13" s="35">
        <f>BEN!B13</f>
        <v>0</v>
      </c>
      <c r="C13" s="107">
        <f>BEN!C13</f>
        <v>0</v>
      </c>
      <c r="D13" s="116">
        <f t="shared" si="0"/>
        <v>0</v>
      </c>
      <c r="E13" s="75">
        <f t="shared" si="1"/>
        <v>0</v>
      </c>
      <c r="F13" s="71"/>
      <c r="G13" s="75">
        <f t="shared" si="2"/>
        <v>0</v>
      </c>
      <c r="I13" s="70"/>
    </row>
    <row r="14" spans="1:9" ht="20.149999999999999" customHeight="1">
      <c r="A14" s="39" t="s">
        <v>13</v>
      </c>
      <c r="B14" s="35">
        <f>BEN!B14</f>
        <v>30677.587200000002</v>
      </c>
      <c r="C14" s="107">
        <f>BEN!C14</f>
        <v>26000</v>
      </c>
      <c r="D14" s="116">
        <f t="shared" si="0"/>
        <v>156.45569472000003</v>
      </c>
      <c r="E14" s="75">
        <f t="shared" si="1"/>
        <v>132.60000000000002</v>
      </c>
      <c r="F14" s="71"/>
      <c r="G14" s="75">
        <f t="shared" si="2"/>
        <v>33.150000000000006</v>
      </c>
      <c r="I14" s="70"/>
    </row>
    <row r="15" spans="1:9" ht="20.149999999999999" customHeight="1">
      <c r="A15" s="39" t="s">
        <v>14</v>
      </c>
      <c r="B15" s="35">
        <f>BEN!B15</f>
        <v>130982.59444668207</v>
      </c>
      <c r="C15" s="107">
        <f>BEN!C15</f>
        <v>142988.84752088759</v>
      </c>
      <c r="D15" s="116">
        <f t="shared" si="0"/>
        <v>668.01123167807862</v>
      </c>
      <c r="E15" s="75">
        <f t="shared" si="1"/>
        <v>729.24312235652678</v>
      </c>
      <c r="F15" s="71"/>
      <c r="G15" s="75">
        <f t="shared" si="2"/>
        <v>182.3107805891317</v>
      </c>
      <c r="I15" s="70"/>
    </row>
    <row r="16" spans="1:9" ht="20.149999999999999" customHeight="1">
      <c r="A16" s="39" t="s">
        <v>15</v>
      </c>
      <c r="B16" s="35">
        <f>BEN!B16</f>
        <v>92376</v>
      </c>
      <c r="C16" s="107">
        <f>BEN!C16</f>
        <v>96254</v>
      </c>
      <c r="D16" s="116">
        <f t="shared" si="0"/>
        <v>471.11760000000004</v>
      </c>
      <c r="E16" s="75">
        <f t="shared" si="1"/>
        <v>490.89540000000005</v>
      </c>
      <c r="F16" s="71"/>
      <c r="G16" s="75">
        <f t="shared" si="2"/>
        <v>122.72385000000001</v>
      </c>
      <c r="I16" s="70"/>
    </row>
    <row r="17" spans="1:9" ht="20.149999999999999" customHeight="1">
      <c r="A17" s="39" t="s">
        <v>16</v>
      </c>
      <c r="B17" s="35">
        <f>BEN!B17</f>
        <v>12721</v>
      </c>
      <c r="C17" s="107">
        <f>BEN!C17</f>
        <v>16138</v>
      </c>
      <c r="D17" s="116">
        <f t="shared" si="0"/>
        <v>64.877099999999999</v>
      </c>
      <c r="E17" s="75">
        <f t="shared" si="1"/>
        <v>82.30380000000001</v>
      </c>
      <c r="F17" s="71"/>
      <c r="G17" s="75">
        <f t="shared" si="2"/>
        <v>20.575950000000002</v>
      </c>
      <c r="I17" s="70"/>
    </row>
    <row r="18" spans="1:9" ht="11.25" customHeight="1">
      <c r="A18" s="39"/>
      <c r="B18" s="15"/>
      <c r="C18" s="114"/>
      <c r="D18" s="116"/>
      <c r="E18" s="75"/>
      <c r="F18" s="71"/>
      <c r="G18" s="75"/>
      <c r="I18" s="70"/>
    </row>
    <row r="19" spans="1:9" ht="20.149999999999999" customHeight="1" thickBot="1">
      <c r="A19" s="40" t="s">
        <v>17</v>
      </c>
      <c r="B19" s="36">
        <f>SUM(B12:B18)</f>
        <v>302191.18164668209</v>
      </c>
      <c r="C19" s="108">
        <f>SUM(C12:C18)</f>
        <v>320586.84752088762</v>
      </c>
      <c r="D19" s="112">
        <f>SUM(D12:D18)</f>
        <v>1541.1750263980787</v>
      </c>
      <c r="E19" s="78">
        <f>SUM(E12:E18)</f>
        <v>1634.9929223565268</v>
      </c>
      <c r="F19" s="71"/>
      <c r="G19" s="78">
        <f>SUM(G12:G18)</f>
        <v>408.74823058913171</v>
      </c>
      <c r="I19" s="72">
        <f>(C19-B19)/B19</f>
        <v>6.0874264344726967E-2</v>
      </c>
    </row>
    <row r="20" spans="1:9" ht="11.25" customHeight="1">
      <c r="A20" s="37"/>
      <c r="B20" s="14"/>
      <c r="C20" s="113"/>
      <c r="D20" s="115"/>
      <c r="E20" s="117"/>
      <c r="F20" s="71"/>
      <c r="G20" s="117"/>
      <c r="I20" s="70"/>
    </row>
    <row r="21" spans="1:9" ht="20.149999999999999" customHeight="1">
      <c r="A21" s="38" t="s">
        <v>18</v>
      </c>
      <c r="B21" s="15"/>
      <c r="C21" s="114"/>
      <c r="D21" s="116"/>
      <c r="E21" s="75"/>
      <c r="F21" s="71"/>
      <c r="G21" s="75"/>
      <c r="I21" s="70"/>
    </row>
    <row r="22" spans="1:9" ht="20.149999999999999" customHeight="1">
      <c r="A22" s="39" t="s">
        <v>19</v>
      </c>
      <c r="B22" s="35">
        <f>BEN!B22</f>
        <v>28981</v>
      </c>
      <c r="C22" s="107">
        <f>BEN!C22</f>
        <v>28596</v>
      </c>
      <c r="D22" s="116">
        <f t="shared" ref="D22:D27" si="3">B22*E$2</f>
        <v>147.8031</v>
      </c>
      <c r="E22" s="75">
        <f t="shared" ref="E22:E27" si="4">C22*E$2</f>
        <v>145.83960000000002</v>
      </c>
      <c r="F22" s="71"/>
      <c r="G22" s="75">
        <f t="shared" ref="G22:G27" si="5">E22/4</f>
        <v>36.459900000000005</v>
      </c>
      <c r="I22" s="70"/>
    </row>
    <row r="23" spans="1:9" ht="19.5" customHeight="1">
      <c r="A23" s="39" t="s">
        <v>20</v>
      </c>
      <c r="B23" s="35">
        <f>BEN!B23</f>
        <v>386664.55091849528</v>
      </c>
      <c r="C23" s="107">
        <f>BEN!C23</f>
        <v>168399.98249037482</v>
      </c>
      <c r="D23" s="116">
        <f t="shared" si="3"/>
        <v>1971.9892096843262</v>
      </c>
      <c r="E23" s="75">
        <f t="shared" si="4"/>
        <v>858.83991070091167</v>
      </c>
      <c r="F23" s="71"/>
      <c r="G23" s="75">
        <f t="shared" si="5"/>
        <v>214.70997767522792</v>
      </c>
      <c r="I23" s="70"/>
    </row>
    <row r="24" spans="1:9" ht="20.149999999999999" customHeight="1">
      <c r="A24" s="39" t="s">
        <v>21</v>
      </c>
      <c r="B24" s="35">
        <f>BEN!B24</f>
        <v>39488</v>
      </c>
      <c r="C24" s="107">
        <f>BEN!C24</f>
        <v>40258</v>
      </c>
      <c r="D24" s="116">
        <f t="shared" si="3"/>
        <v>201.3888</v>
      </c>
      <c r="E24" s="75">
        <f t="shared" si="4"/>
        <v>205.31580000000002</v>
      </c>
      <c r="F24" s="71"/>
      <c r="G24" s="75">
        <f t="shared" si="5"/>
        <v>51.328950000000006</v>
      </c>
      <c r="I24" s="70"/>
    </row>
    <row r="25" spans="1:9" ht="20.149999999999999" customHeight="1">
      <c r="A25" s="39" t="s">
        <v>22</v>
      </c>
      <c r="B25" s="35">
        <f>BEN!B25</f>
        <v>17870.162771830986</v>
      </c>
      <c r="C25" s="107">
        <f>BEN!C25</f>
        <v>20979.342799999999</v>
      </c>
      <c r="D25" s="116">
        <f t="shared" si="3"/>
        <v>91.137830136338039</v>
      </c>
      <c r="E25" s="75">
        <f t="shared" si="4"/>
        <v>106.99464828000001</v>
      </c>
      <c r="F25" s="71"/>
      <c r="G25" s="75">
        <f t="shared" si="5"/>
        <v>26.748662070000002</v>
      </c>
      <c r="I25" s="70"/>
    </row>
    <row r="26" spans="1:9" ht="18.75" customHeight="1">
      <c r="A26" s="42" t="s">
        <v>23</v>
      </c>
      <c r="B26" s="35">
        <f>BEN!B26</f>
        <v>82318.425885847711</v>
      </c>
      <c r="C26" s="107">
        <f>BEN!C26</f>
        <v>86025</v>
      </c>
      <c r="D26" s="116">
        <f t="shared" si="3"/>
        <v>419.82397201782334</v>
      </c>
      <c r="E26" s="75">
        <f t="shared" si="4"/>
        <v>438.72750000000002</v>
      </c>
      <c r="F26" s="71"/>
      <c r="G26" s="75">
        <f t="shared" si="5"/>
        <v>109.68187500000001</v>
      </c>
      <c r="I26" s="70"/>
    </row>
    <row r="27" spans="1:9" ht="20.149999999999999" customHeight="1">
      <c r="A27" s="39" t="s">
        <v>24</v>
      </c>
      <c r="B27" s="35">
        <f>BEN!B27</f>
        <v>399752.6369697912</v>
      </c>
      <c r="C27" s="107">
        <f>BEN!C27</f>
        <v>454175</v>
      </c>
      <c r="D27" s="116">
        <f t="shared" si="3"/>
        <v>2038.7384485459352</v>
      </c>
      <c r="E27" s="75">
        <f t="shared" si="4"/>
        <v>2316.2925</v>
      </c>
      <c r="F27" s="71"/>
      <c r="G27" s="75">
        <f t="shared" si="5"/>
        <v>579.073125</v>
      </c>
      <c r="I27" s="70"/>
    </row>
    <row r="28" spans="1:9" ht="10.5" customHeight="1">
      <c r="A28" s="39"/>
      <c r="B28" s="15"/>
      <c r="C28" s="114"/>
      <c r="D28" s="116"/>
      <c r="E28" s="75"/>
      <c r="F28" s="71"/>
      <c r="G28" s="75"/>
      <c r="I28" s="70"/>
    </row>
    <row r="29" spans="1:9" ht="20.149999999999999" customHeight="1" thickBot="1">
      <c r="A29" s="40" t="s">
        <v>17</v>
      </c>
      <c r="B29" s="36">
        <f>BEN!B29</f>
        <v>955074.77654596511</v>
      </c>
      <c r="C29" s="108">
        <f>SUM(C22:C28)</f>
        <v>798433.32529037481</v>
      </c>
      <c r="D29" s="118">
        <f>SUM(D22:D28)</f>
        <v>4870.8813603844228</v>
      </c>
      <c r="E29" s="78">
        <f>SUM(E22:E28)</f>
        <v>4072.0099589809115</v>
      </c>
      <c r="F29" s="71"/>
      <c r="G29" s="78">
        <f>SUM(G22:G28)</f>
        <v>1018.0024897452279</v>
      </c>
      <c r="I29" s="72">
        <f>(C29-B29)/B29</f>
        <v>-0.16400962008659181</v>
      </c>
    </row>
    <row r="30" spans="1:9" ht="12" customHeight="1">
      <c r="A30" s="37"/>
      <c r="B30" s="14"/>
      <c r="C30" s="73"/>
      <c r="D30" s="115"/>
      <c r="E30" s="74"/>
      <c r="F30" s="71"/>
      <c r="G30" s="75"/>
      <c r="I30" s="66"/>
    </row>
    <row r="31" spans="1:9" ht="20.149999999999999" customHeight="1">
      <c r="A31" s="38" t="s">
        <v>25</v>
      </c>
      <c r="B31" s="15"/>
      <c r="C31" s="73"/>
      <c r="D31" s="116"/>
      <c r="E31" s="74"/>
      <c r="F31" s="71"/>
      <c r="G31" s="75"/>
      <c r="I31" s="66"/>
    </row>
    <row r="32" spans="1:9" ht="20.149999999999999" customHeight="1">
      <c r="A32" s="39" t="s">
        <v>26</v>
      </c>
      <c r="B32" s="35">
        <f>BEN!B32</f>
        <v>18532</v>
      </c>
      <c r="C32" s="67">
        <f>BEN!C32</f>
        <v>17858</v>
      </c>
      <c r="D32" s="116">
        <f>B32*E$2</f>
        <v>94.513200000000012</v>
      </c>
      <c r="E32" s="74">
        <f>C32*E$2</f>
        <v>91.075800000000001</v>
      </c>
      <c r="F32" s="71"/>
      <c r="G32" s="75">
        <f>E32/4</f>
        <v>22.76895</v>
      </c>
      <c r="I32" s="70">
        <f>(C32-B32)/B32</f>
        <v>-3.6369522987265271E-2</v>
      </c>
    </row>
    <row r="33" spans="1:9" ht="10.5" customHeight="1" thickBot="1">
      <c r="A33" s="43"/>
      <c r="B33" s="36"/>
      <c r="C33" s="76"/>
      <c r="D33" s="112"/>
      <c r="E33" s="77"/>
      <c r="F33" s="71"/>
      <c r="G33" s="78"/>
      <c r="I33" s="66"/>
    </row>
    <row r="34" spans="1:9" s="3" customFormat="1" ht="19.5" customHeight="1" thickBot="1">
      <c r="A34" s="44" t="s">
        <v>27</v>
      </c>
      <c r="B34" s="19">
        <f>B8+B19+B29+B32</f>
        <v>1339400.0057220724</v>
      </c>
      <c r="C34" s="79">
        <f>C8+C19+C29+C32</f>
        <v>1247795.6725549446</v>
      </c>
      <c r="D34" s="119">
        <f>D8+D19+D29+D32</f>
        <v>6830.9400291825705</v>
      </c>
      <c r="E34" s="80">
        <f>E8+E19+E29+E32</f>
        <v>6363.7579300302177</v>
      </c>
      <c r="F34" s="81"/>
      <c r="G34" s="80">
        <f>G8+G19+G29+G32</f>
        <v>1590.9394825075544</v>
      </c>
      <c r="H34" s="82"/>
      <c r="I34" s="83">
        <f>(C34-B34)/B34</f>
        <v>-6.8392065682980022E-2</v>
      </c>
    </row>
    <row r="35" spans="1:9" s="3" customFormat="1" ht="23.25" customHeight="1">
      <c r="A35" s="45" t="s">
        <v>28</v>
      </c>
      <c r="B35" s="48"/>
      <c r="C35" s="84"/>
      <c r="D35" s="120"/>
      <c r="E35" s="85"/>
      <c r="F35" s="81"/>
      <c r="G35" s="86"/>
      <c r="H35" s="82"/>
      <c r="I35" s="82"/>
    </row>
    <row r="36" spans="1:9" s="3" customFormat="1" ht="23.25" customHeight="1">
      <c r="A36" s="87"/>
      <c r="B36" s="88"/>
      <c r="C36" s="84"/>
      <c r="D36" s="121"/>
      <c r="E36" s="89"/>
      <c r="F36" s="81"/>
      <c r="G36" s="90"/>
      <c r="H36" s="82"/>
      <c r="I36" s="23"/>
    </row>
    <row r="37" spans="1:9" ht="20.149999999999999" customHeight="1">
      <c r="A37" s="39" t="s">
        <v>48</v>
      </c>
      <c r="B37" s="35">
        <f>BEN!B37</f>
        <v>166881</v>
      </c>
      <c r="C37" s="67">
        <f>BEN!C37</f>
        <v>0</v>
      </c>
      <c r="D37" s="116">
        <f t="shared" ref="D37" si="6">B37*E$2</f>
        <v>851.09310000000005</v>
      </c>
      <c r="E37" s="74">
        <f>C37*E$2</f>
        <v>0</v>
      </c>
      <c r="F37" s="71"/>
      <c r="G37" s="75">
        <f>E37/4</f>
        <v>0</v>
      </c>
    </row>
    <row r="38" spans="1:9" ht="20.149999999999999" customHeight="1">
      <c r="A38" s="39" t="s">
        <v>46</v>
      </c>
      <c r="B38" s="35">
        <f>BEN!B38</f>
        <v>0</v>
      </c>
      <c r="C38" s="67">
        <f>BEN!C38</f>
        <v>0</v>
      </c>
      <c r="D38" s="124">
        <f>B38*$E$2</f>
        <v>0</v>
      </c>
      <c r="E38" s="74">
        <f>C38*$E$2</f>
        <v>0</v>
      </c>
      <c r="F38" s="71"/>
      <c r="G38" s="75">
        <f>E38/4</f>
        <v>0</v>
      </c>
    </row>
    <row r="39" spans="1:9" ht="20.149999999999999" customHeight="1" thickBot="1">
      <c r="A39" s="46"/>
      <c r="B39" s="41"/>
      <c r="C39" s="67"/>
      <c r="D39" s="112"/>
      <c r="E39" s="74"/>
      <c r="F39" s="71"/>
      <c r="G39" s="75"/>
    </row>
    <row r="40" spans="1:9" s="3" customFormat="1" ht="20.149999999999999" customHeight="1" thickBot="1">
      <c r="A40" s="44" t="s">
        <v>29</v>
      </c>
      <c r="B40" s="91">
        <f>SUM(B37:B39)</f>
        <v>166881</v>
      </c>
      <c r="C40" s="92">
        <f>SUM(C37:C39)</f>
        <v>0</v>
      </c>
      <c r="D40" s="93">
        <f>SUM(D37:D39)</f>
        <v>851.09310000000005</v>
      </c>
      <c r="E40" s="94">
        <f>SUM(E37:E39)</f>
        <v>0</v>
      </c>
      <c r="F40" s="71"/>
      <c r="G40" s="94">
        <f>SUM(G37:G39)</f>
        <v>0</v>
      </c>
      <c r="H40" s="82"/>
      <c r="I40" s="23"/>
    </row>
    <row r="41" spans="1:9" ht="16.5" thickBot="1">
      <c r="A41" s="47" t="s">
        <v>30</v>
      </c>
      <c r="B41" s="95">
        <f>B34+B40</f>
        <v>1506281.0057220724</v>
      </c>
      <c r="C41" s="96">
        <f>C34+C40</f>
        <v>1247795.6725549446</v>
      </c>
      <c r="D41" s="97">
        <f>D34+D40</f>
        <v>7682.0331291825705</v>
      </c>
      <c r="E41" s="98">
        <f>E34+E40</f>
        <v>6363.7579300302177</v>
      </c>
      <c r="F41" s="99"/>
      <c r="G41" s="98">
        <f>G34+G40</f>
        <v>1590.9394825075544</v>
      </c>
      <c r="I41" s="82"/>
    </row>
    <row r="42" spans="1:9" ht="16.5" thickBot="1"/>
    <row r="43" spans="1:9" ht="16.5" thickBot="1">
      <c r="A43" s="24"/>
      <c r="E43" s="100">
        <f>ROUND(E41,0)</f>
        <v>6364</v>
      </c>
      <c r="G43" s="100">
        <f>E43/4</f>
        <v>1591</v>
      </c>
    </row>
    <row r="44" spans="1:9">
      <c r="A44" s="25"/>
    </row>
    <row r="45" spans="1:9">
      <c r="A45" s="25"/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1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5"/>
  <sheetViews>
    <sheetView showGridLines="0" zoomScale="90" zoomScaleNormal="90" workbookViewId="0">
      <selection activeCell="J4" sqref="J4"/>
    </sheetView>
  </sheetViews>
  <sheetFormatPr defaultColWidth="11" defaultRowHeight="16"/>
  <cols>
    <col min="1" max="1" width="77" style="23" customWidth="1"/>
    <col min="2" max="3" width="12.1796875" style="23" customWidth="1"/>
    <col min="4" max="4" width="14.453125" style="23" customWidth="1"/>
    <col min="5" max="5" width="12.1796875" style="23" customWidth="1"/>
    <col min="6" max="6" width="3.54296875" style="23" customWidth="1"/>
    <col min="7" max="7" width="12.1796875" style="23" customWidth="1"/>
    <col min="8" max="8" width="3" style="23" customWidth="1"/>
    <col min="9" max="9" width="11.81640625" style="23" customWidth="1"/>
    <col min="10" max="10" width="3.54296875" style="1" customWidth="1"/>
    <col min="11" max="16384" width="11" style="1"/>
  </cols>
  <sheetData>
    <row r="1" spans="1:9">
      <c r="A1" s="26"/>
      <c r="B1" s="125" t="s">
        <v>32</v>
      </c>
      <c r="C1" s="126"/>
      <c r="D1" s="125" t="s">
        <v>33</v>
      </c>
      <c r="E1" s="127"/>
      <c r="G1" s="14"/>
      <c r="I1" s="49" t="s">
        <v>0</v>
      </c>
    </row>
    <row r="2" spans="1:9">
      <c r="A2" s="27" t="s">
        <v>49</v>
      </c>
      <c r="B2" s="103"/>
      <c r="C2" s="50"/>
      <c r="D2" s="51" t="s">
        <v>40</v>
      </c>
      <c r="E2" s="52">
        <v>6.3E-3</v>
      </c>
      <c r="F2" s="53"/>
      <c r="G2" s="54"/>
      <c r="I2" s="55" t="s">
        <v>1</v>
      </c>
    </row>
    <row r="3" spans="1:9">
      <c r="A3" s="27" t="s">
        <v>2</v>
      </c>
      <c r="B3" s="58" t="s">
        <v>3</v>
      </c>
      <c r="C3" s="57" t="s">
        <v>3</v>
      </c>
      <c r="D3" s="58" t="s">
        <v>3</v>
      </c>
      <c r="E3" s="57" t="s">
        <v>3</v>
      </c>
      <c r="F3" s="56"/>
      <c r="G3" s="16" t="s">
        <v>35</v>
      </c>
      <c r="I3" s="55" t="s">
        <v>51</v>
      </c>
    </row>
    <row r="4" spans="1:9">
      <c r="A4" s="27" t="s">
        <v>4</v>
      </c>
      <c r="B4" s="58"/>
      <c r="C4" s="57"/>
      <c r="D4" s="58"/>
      <c r="E4" s="57"/>
      <c r="F4" s="56"/>
      <c r="G4" s="16" t="s">
        <v>36</v>
      </c>
      <c r="I4" s="59" t="s">
        <v>52</v>
      </c>
    </row>
    <row r="5" spans="1:9" ht="16.5" thickBot="1">
      <c r="A5" s="28"/>
      <c r="B5" s="61" t="s">
        <v>47</v>
      </c>
      <c r="C5" s="62" t="s">
        <v>50</v>
      </c>
      <c r="D5" s="61" t="s">
        <v>47</v>
      </c>
      <c r="E5" s="62" t="s">
        <v>50</v>
      </c>
      <c r="F5" s="60"/>
      <c r="G5" s="17" t="s">
        <v>50</v>
      </c>
      <c r="I5" s="104" t="s">
        <v>5</v>
      </c>
    </row>
    <row r="6" spans="1:9">
      <c r="A6" s="30"/>
      <c r="B6" s="34" t="s">
        <v>6</v>
      </c>
      <c r="C6" s="105" t="s">
        <v>6</v>
      </c>
      <c r="D6" s="109" t="s">
        <v>6</v>
      </c>
      <c r="E6" s="64" t="s">
        <v>6</v>
      </c>
      <c r="F6" s="63"/>
      <c r="G6" s="64" t="s">
        <v>6</v>
      </c>
      <c r="I6" s="66"/>
    </row>
    <row r="7" spans="1:9" ht="20.149999999999999" customHeight="1">
      <c r="A7" s="31" t="s">
        <v>7</v>
      </c>
      <c r="B7" s="29"/>
      <c r="C7" s="106"/>
      <c r="D7" s="110"/>
      <c r="E7" s="65"/>
      <c r="F7" s="63"/>
      <c r="G7" s="65"/>
      <c r="I7" s="66"/>
    </row>
    <row r="8" spans="1:9" ht="30" customHeight="1">
      <c r="A8" s="32" t="s">
        <v>8</v>
      </c>
      <c r="B8" s="35">
        <f>BEN!B8</f>
        <v>63602.047529425225</v>
      </c>
      <c r="C8" s="107">
        <f>BEN!C8</f>
        <v>110917.49974368229</v>
      </c>
      <c r="D8" s="111">
        <f>B8*E2</f>
        <v>400.69289943537893</v>
      </c>
      <c r="E8" s="69">
        <f>C8*E2</f>
        <v>698.78024838519843</v>
      </c>
      <c r="F8" s="68"/>
      <c r="G8" s="69">
        <f>E8/4</f>
        <v>174.69506209629961</v>
      </c>
      <c r="I8" s="70">
        <f>(C8-B8)/B8</f>
        <v>0.74392970119974144</v>
      </c>
    </row>
    <row r="9" spans="1:9" ht="12.75" customHeight="1" thickBot="1">
      <c r="A9" s="33"/>
      <c r="B9" s="36"/>
      <c r="C9" s="108"/>
      <c r="D9" s="112"/>
      <c r="E9" s="78"/>
      <c r="F9" s="71"/>
      <c r="G9" s="78"/>
      <c r="I9" s="72"/>
    </row>
    <row r="10" spans="1:9" ht="8.25" customHeight="1">
      <c r="A10" s="37"/>
      <c r="B10" s="14"/>
      <c r="C10" s="113"/>
      <c r="D10" s="115"/>
      <c r="E10" s="117"/>
      <c r="F10" s="71"/>
      <c r="G10" s="117"/>
      <c r="I10" s="70"/>
    </row>
    <row r="11" spans="1:9" ht="20.149999999999999" customHeight="1">
      <c r="A11" s="38" t="s">
        <v>9</v>
      </c>
      <c r="B11" s="15"/>
      <c r="C11" s="114"/>
      <c r="D11" s="116"/>
      <c r="E11" s="75"/>
      <c r="F11" s="71"/>
      <c r="G11" s="75"/>
      <c r="I11" s="70"/>
    </row>
    <row r="12" spans="1:9" ht="20.149999999999999" customHeight="1">
      <c r="A12" s="39" t="s">
        <v>10</v>
      </c>
      <c r="B12" s="35">
        <f>BEN!B12</f>
        <v>35434</v>
      </c>
      <c r="C12" s="107">
        <f>BEN!C12</f>
        <v>39206</v>
      </c>
      <c r="D12" s="116">
        <f t="shared" ref="D12:D17" si="0">B12*E$2</f>
        <v>223.23420000000002</v>
      </c>
      <c r="E12" s="75">
        <f t="shared" ref="E12:E17" si="1">C12*E$2</f>
        <v>246.99780000000001</v>
      </c>
      <c r="F12" s="71"/>
      <c r="G12" s="75">
        <f t="shared" ref="G12:G17" si="2">E12/4</f>
        <v>61.749450000000003</v>
      </c>
      <c r="I12" s="70"/>
    </row>
    <row r="13" spans="1:9" ht="20.149999999999999" customHeight="1">
      <c r="A13" s="39" t="s">
        <v>11</v>
      </c>
      <c r="B13" s="35">
        <f>BEN!B13</f>
        <v>0</v>
      </c>
      <c r="C13" s="107">
        <f>BEN!C13</f>
        <v>0</v>
      </c>
      <c r="D13" s="116">
        <f t="shared" si="0"/>
        <v>0</v>
      </c>
      <c r="E13" s="75">
        <f t="shared" si="1"/>
        <v>0</v>
      </c>
      <c r="F13" s="71"/>
      <c r="G13" s="75">
        <f t="shared" si="2"/>
        <v>0</v>
      </c>
      <c r="I13" s="70"/>
    </row>
    <row r="14" spans="1:9" ht="20.149999999999999" customHeight="1">
      <c r="A14" s="39" t="s">
        <v>13</v>
      </c>
      <c r="B14" s="35">
        <f>BEN!B14</f>
        <v>30677.587200000002</v>
      </c>
      <c r="C14" s="107">
        <f>BEN!C14</f>
        <v>26000</v>
      </c>
      <c r="D14" s="116">
        <f t="shared" si="0"/>
        <v>193.26879936</v>
      </c>
      <c r="E14" s="75">
        <f t="shared" si="1"/>
        <v>163.80000000000001</v>
      </c>
      <c r="F14" s="71"/>
      <c r="G14" s="75">
        <f t="shared" si="2"/>
        <v>40.950000000000003</v>
      </c>
      <c r="I14" s="70"/>
    </row>
    <row r="15" spans="1:9" ht="20.149999999999999" customHeight="1">
      <c r="A15" s="39" t="s">
        <v>14</v>
      </c>
      <c r="B15" s="35">
        <f>BEN!B15</f>
        <v>130982.59444668207</v>
      </c>
      <c r="C15" s="107">
        <f>BEN!C15</f>
        <v>142988.84752088759</v>
      </c>
      <c r="D15" s="116">
        <f t="shared" si="0"/>
        <v>825.19034501409703</v>
      </c>
      <c r="E15" s="75">
        <f t="shared" si="1"/>
        <v>900.82973938159182</v>
      </c>
      <c r="F15" s="71"/>
      <c r="G15" s="75">
        <f t="shared" si="2"/>
        <v>225.20743484539796</v>
      </c>
      <c r="I15" s="70"/>
    </row>
    <row r="16" spans="1:9" ht="20.149999999999999" customHeight="1">
      <c r="A16" s="39" t="s">
        <v>15</v>
      </c>
      <c r="B16" s="35">
        <f>BEN!B16</f>
        <v>92376</v>
      </c>
      <c r="C16" s="107">
        <f>BEN!C16</f>
        <v>96254</v>
      </c>
      <c r="D16" s="116">
        <f t="shared" si="0"/>
        <v>581.96879999999999</v>
      </c>
      <c r="E16" s="75">
        <f t="shared" si="1"/>
        <v>606.40020000000004</v>
      </c>
      <c r="F16" s="71"/>
      <c r="G16" s="75">
        <f t="shared" si="2"/>
        <v>151.60005000000001</v>
      </c>
      <c r="I16" s="70"/>
    </row>
    <row r="17" spans="1:9" ht="20.149999999999999" customHeight="1">
      <c r="A17" s="39" t="s">
        <v>16</v>
      </c>
      <c r="B17" s="35">
        <f>BEN!B17</f>
        <v>12721</v>
      </c>
      <c r="C17" s="107">
        <f>BEN!C17</f>
        <v>16138</v>
      </c>
      <c r="D17" s="116">
        <f t="shared" si="0"/>
        <v>80.142300000000006</v>
      </c>
      <c r="E17" s="75">
        <f t="shared" si="1"/>
        <v>101.6694</v>
      </c>
      <c r="F17" s="71"/>
      <c r="G17" s="75">
        <f t="shared" si="2"/>
        <v>25.417349999999999</v>
      </c>
      <c r="I17" s="70"/>
    </row>
    <row r="18" spans="1:9" ht="11.25" customHeight="1">
      <c r="A18" s="39"/>
      <c r="B18" s="15"/>
      <c r="C18" s="114"/>
      <c r="D18" s="116"/>
      <c r="E18" s="75"/>
      <c r="F18" s="71"/>
      <c r="G18" s="75"/>
      <c r="I18" s="70"/>
    </row>
    <row r="19" spans="1:9" ht="20.149999999999999" customHeight="1" thickBot="1">
      <c r="A19" s="40" t="s">
        <v>17</v>
      </c>
      <c r="B19" s="36">
        <f>SUM(B12:B18)</f>
        <v>302191.18164668209</v>
      </c>
      <c r="C19" s="108">
        <f>SUM(C12:C18)</f>
        <v>320586.84752088762</v>
      </c>
      <c r="D19" s="112">
        <f>SUM(D12:D18)</f>
        <v>1903.8044443740969</v>
      </c>
      <c r="E19" s="78">
        <f>SUM(E12:E18)</f>
        <v>2019.6971393815918</v>
      </c>
      <c r="F19" s="71"/>
      <c r="G19" s="78">
        <f>SUM(G12:G18)</f>
        <v>504.92428484539795</v>
      </c>
      <c r="I19" s="72">
        <f>(C19-B19)/B19</f>
        <v>6.0874264344726967E-2</v>
      </c>
    </row>
    <row r="20" spans="1:9" ht="11.25" customHeight="1">
      <c r="A20" s="37"/>
      <c r="B20" s="14"/>
      <c r="C20" s="113"/>
      <c r="D20" s="115"/>
      <c r="E20" s="117"/>
      <c r="F20" s="71"/>
      <c r="G20" s="117"/>
      <c r="I20" s="70"/>
    </row>
    <row r="21" spans="1:9" ht="20.149999999999999" customHeight="1">
      <c r="A21" s="38" t="s">
        <v>18</v>
      </c>
      <c r="B21" s="15"/>
      <c r="C21" s="114"/>
      <c r="D21" s="116"/>
      <c r="E21" s="75"/>
      <c r="F21" s="71"/>
      <c r="G21" s="75"/>
      <c r="I21" s="70"/>
    </row>
    <row r="22" spans="1:9" ht="20.149999999999999" customHeight="1">
      <c r="A22" s="39" t="s">
        <v>19</v>
      </c>
      <c r="B22" s="35">
        <f>BEN!B22</f>
        <v>28981</v>
      </c>
      <c r="C22" s="107">
        <f>BEN!C22</f>
        <v>28596</v>
      </c>
      <c r="D22" s="116">
        <f t="shared" ref="D22:D27" si="3">B22*E$2</f>
        <v>182.58029999999999</v>
      </c>
      <c r="E22" s="75">
        <f t="shared" ref="E22:E27" si="4">C22*E$2</f>
        <v>180.15479999999999</v>
      </c>
      <c r="F22" s="71"/>
      <c r="G22" s="75">
        <f t="shared" ref="G22:G27" si="5">E22/4</f>
        <v>45.038699999999999</v>
      </c>
      <c r="I22" s="70"/>
    </row>
    <row r="23" spans="1:9" ht="19.5" customHeight="1">
      <c r="A23" s="39" t="s">
        <v>20</v>
      </c>
      <c r="B23" s="35">
        <f>BEN!B23</f>
        <v>386664.55091849528</v>
      </c>
      <c r="C23" s="107">
        <f>BEN!C23</f>
        <v>168399.98249037482</v>
      </c>
      <c r="D23" s="116">
        <f t="shared" si="3"/>
        <v>2435.9866707865203</v>
      </c>
      <c r="E23" s="75">
        <f t="shared" si="4"/>
        <v>1060.9198896893613</v>
      </c>
      <c r="F23" s="71"/>
      <c r="G23" s="75">
        <f t="shared" si="5"/>
        <v>265.22997242234032</v>
      </c>
      <c r="I23" s="70"/>
    </row>
    <row r="24" spans="1:9" ht="20.149999999999999" customHeight="1">
      <c r="A24" s="39" t="s">
        <v>21</v>
      </c>
      <c r="B24" s="35">
        <f>BEN!B24</f>
        <v>39488</v>
      </c>
      <c r="C24" s="107">
        <f>BEN!C24</f>
        <v>40258</v>
      </c>
      <c r="D24" s="116">
        <f t="shared" si="3"/>
        <v>248.77440000000001</v>
      </c>
      <c r="E24" s="75">
        <f t="shared" si="4"/>
        <v>253.62540000000001</v>
      </c>
      <c r="F24" s="71"/>
      <c r="G24" s="75">
        <f t="shared" si="5"/>
        <v>63.406350000000003</v>
      </c>
      <c r="I24" s="70"/>
    </row>
    <row r="25" spans="1:9" ht="20.149999999999999" customHeight="1">
      <c r="A25" s="39" t="s">
        <v>22</v>
      </c>
      <c r="B25" s="35">
        <f>BEN!B25</f>
        <v>17870.162771830986</v>
      </c>
      <c r="C25" s="107">
        <f>BEN!C25</f>
        <v>20979.342799999999</v>
      </c>
      <c r="D25" s="116">
        <f t="shared" si="3"/>
        <v>112.58202546253521</v>
      </c>
      <c r="E25" s="75">
        <f t="shared" si="4"/>
        <v>132.16985964</v>
      </c>
      <c r="F25" s="71"/>
      <c r="G25" s="75">
        <f t="shared" si="5"/>
        <v>33.04246491</v>
      </c>
      <c r="I25" s="70"/>
    </row>
    <row r="26" spans="1:9" ht="18.75" customHeight="1">
      <c r="A26" s="42" t="s">
        <v>23</v>
      </c>
      <c r="B26" s="35">
        <f>BEN!B26</f>
        <v>82318.425885847711</v>
      </c>
      <c r="C26" s="107">
        <f>BEN!C26</f>
        <v>86025</v>
      </c>
      <c r="D26" s="116">
        <f t="shared" si="3"/>
        <v>518.60608308084056</v>
      </c>
      <c r="E26" s="75">
        <f t="shared" si="4"/>
        <v>541.95749999999998</v>
      </c>
      <c r="F26" s="71"/>
      <c r="G26" s="75">
        <f t="shared" si="5"/>
        <v>135.489375</v>
      </c>
      <c r="I26" s="70"/>
    </row>
    <row r="27" spans="1:9" ht="20.149999999999999" customHeight="1">
      <c r="A27" s="39" t="s">
        <v>24</v>
      </c>
      <c r="B27" s="35">
        <f>BEN!B27</f>
        <v>399752.6369697912</v>
      </c>
      <c r="C27" s="107">
        <f>BEN!C27</f>
        <v>454175</v>
      </c>
      <c r="D27" s="116">
        <f t="shared" si="3"/>
        <v>2518.4416129096844</v>
      </c>
      <c r="E27" s="75">
        <f t="shared" si="4"/>
        <v>2861.3025000000002</v>
      </c>
      <c r="F27" s="71"/>
      <c r="G27" s="75">
        <f t="shared" si="5"/>
        <v>715.32562500000006</v>
      </c>
      <c r="I27" s="70"/>
    </row>
    <row r="28" spans="1:9" ht="10.5" customHeight="1">
      <c r="A28" s="39"/>
      <c r="B28" s="15"/>
      <c r="C28" s="114"/>
      <c r="D28" s="116"/>
      <c r="E28" s="75"/>
      <c r="F28" s="71"/>
      <c r="G28" s="75"/>
      <c r="I28" s="70"/>
    </row>
    <row r="29" spans="1:9" ht="20.149999999999999" customHeight="1" thickBot="1">
      <c r="A29" s="40" t="s">
        <v>17</v>
      </c>
      <c r="B29" s="36">
        <f>BEN!B29</f>
        <v>955074.77654596511</v>
      </c>
      <c r="C29" s="108">
        <f>SUM(C22:C28)</f>
        <v>798433.32529037481</v>
      </c>
      <c r="D29" s="112">
        <f>SUM(D22:D28)</f>
        <v>6016.9710922395807</v>
      </c>
      <c r="E29" s="78">
        <f>SUM(E22:E28)</f>
        <v>5030.1299493293609</v>
      </c>
      <c r="F29" s="71"/>
      <c r="G29" s="78">
        <f>SUM(G22:G28)</f>
        <v>1257.5324873323402</v>
      </c>
      <c r="I29" s="72">
        <f>(C29-B29)/B29</f>
        <v>-0.16400962008659181</v>
      </c>
    </row>
    <row r="30" spans="1:9" ht="12" customHeight="1">
      <c r="A30" s="37"/>
      <c r="B30" s="14"/>
      <c r="C30" s="73"/>
      <c r="D30" s="115"/>
      <c r="E30" s="74"/>
      <c r="F30" s="71"/>
      <c r="G30" s="75"/>
      <c r="I30" s="66"/>
    </row>
    <row r="31" spans="1:9" ht="20.149999999999999" customHeight="1">
      <c r="A31" s="38" t="s">
        <v>25</v>
      </c>
      <c r="B31" s="15"/>
      <c r="C31" s="73"/>
      <c r="D31" s="116"/>
      <c r="E31" s="74"/>
      <c r="F31" s="71"/>
      <c r="G31" s="75"/>
      <c r="I31" s="66"/>
    </row>
    <row r="32" spans="1:9" ht="20.149999999999999" customHeight="1">
      <c r="A32" s="39" t="s">
        <v>26</v>
      </c>
      <c r="B32" s="35">
        <f>BEN!B32</f>
        <v>18532</v>
      </c>
      <c r="C32" s="67">
        <f>BEN!C32</f>
        <v>17858</v>
      </c>
      <c r="D32" s="116">
        <f>B32*E$2</f>
        <v>116.7516</v>
      </c>
      <c r="E32" s="74">
        <f>C32*E$2</f>
        <v>112.50539999999999</v>
      </c>
      <c r="F32" s="71"/>
      <c r="G32" s="75">
        <f>E32/4</f>
        <v>28.126349999999999</v>
      </c>
      <c r="I32" s="70">
        <f>(C32-B32)/B32</f>
        <v>-3.6369522987265271E-2</v>
      </c>
    </row>
    <row r="33" spans="1:9" ht="10.5" customHeight="1" thickBot="1">
      <c r="A33" s="43"/>
      <c r="B33" s="36"/>
      <c r="C33" s="76"/>
      <c r="D33" s="112"/>
      <c r="E33" s="77"/>
      <c r="F33" s="71"/>
      <c r="G33" s="78"/>
      <c r="I33" s="66"/>
    </row>
    <row r="34" spans="1:9" s="3" customFormat="1" ht="19.5" customHeight="1" thickBot="1">
      <c r="A34" s="44" t="s">
        <v>27</v>
      </c>
      <c r="B34" s="19">
        <f>B8+B19+B29+B32</f>
        <v>1339400.0057220724</v>
      </c>
      <c r="C34" s="79">
        <f>C8+C19+C29+C32</f>
        <v>1247795.6725549446</v>
      </c>
      <c r="D34" s="119">
        <f>D8+D19+D29+D32</f>
        <v>8438.2200360490569</v>
      </c>
      <c r="E34" s="80">
        <f>E8+E19+E29+E32</f>
        <v>7861.1127370961512</v>
      </c>
      <c r="F34" s="81"/>
      <c r="G34" s="80">
        <f>G8+G19+G29+G32</f>
        <v>1965.2781842740378</v>
      </c>
      <c r="H34" s="82"/>
      <c r="I34" s="83">
        <f>(C34-B34)/B34</f>
        <v>-6.8392065682980022E-2</v>
      </c>
    </row>
    <row r="35" spans="1:9" s="3" customFormat="1" ht="23.25" customHeight="1">
      <c r="A35" s="45" t="s">
        <v>28</v>
      </c>
      <c r="B35" s="48"/>
      <c r="C35" s="84"/>
      <c r="D35" s="120"/>
      <c r="E35" s="85"/>
      <c r="F35" s="81"/>
      <c r="G35" s="86"/>
      <c r="H35" s="82"/>
      <c r="I35" s="82"/>
    </row>
    <row r="36" spans="1:9" s="3" customFormat="1" ht="23.25" customHeight="1">
      <c r="A36" s="87"/>
      <c r="B36" s="88"/>
      <c r="C36" s="84"/>
      <c r="D36" s="121"/>
      <c r="E36" s="89"/>
      <c r="F36" s="81"/>
      <c r="G36" s="90"/>
      <c r="H36" s="82"/>
      <c r="I36" s="23"/>
    </row>
    <row r="37" spans="1:9" ht="20.149999999999999" customHeight="1">
      <c r="A37" s="39" t="s">
        <v>48</v>
      </c>
      <c r="B37" s="35">
        <f>BEN!B37</f>
        <v>166881</v>
      </c>
      <c r="C37" s="67">
        <f>BEN!C37</f>
        <v>0</v>
      </c>
      <c r="D37" s="116">
        <f t="shared" ref="D37" si="6">B37*E$2</f>
        <v>1051.3503000000001</v>
      </c>
      <c r="E37" s="74">
        <f>C37*E$2</f>
        <v>0</v>
      </c>
      <c r="F37" s="71"/>
      <c r="G37" s="75">
        <f>E37/4</f>
        <v>0</v>
      </c>
    </row>
    <row r="38" spans="1:9" ht="20.149999999999999" customHeight="1">
      <c r="A38" s="39" t="s">
        <v>46</v>
      </c>
      <c r="B38" s="35">
        <f>BEN!B38</f>
        <v>0</v>
      </c>
      <c r="C38" s="67">
        <f>BEN!C38</f>
        <v>0</v>
      </c>
      <c r="D38" s="124">
        <f>B38*$E$2</f>
        <v>0</v>
      </c>
      <c r="E38" s="74">
        <f>C38*$E$2</f>
        <v>0</v>
      </c>
      <c r="F38" s="71"/>
      <c r="G38" s="75">
        <f>E38/4</f>
        <v>0</v>
      </c>
    </row>
    <row r="39" spans="1:9" ht="20.149999999999999" customHeight="1" thickBot="1">
      <c r="A39" s="46"/>
      <c r="B39" s="41"/>
      <c r="C39" s="67"/>
      <c r="D39" s="112"/>
      <c r="E39" s="74"/>
      <c r="F39" s="71"/>
      <c r="G39" s="75"/>
    </row>
    <row r="40" spans="1:9" s="3" customFormat="1" ht="20.149999999999999" customHeight="1" thickBot="1">
      <c r="A40" s="44" t="s">
        <v>29</v>
      </c>
      <c r="B40" s="91">
        <f>SUM(B37:B39)</f>
        <v>166881</v>
      </c>
      <c r="C40" s="92">
        <f>SUM(C37:C39)</f>
        <v>0</v>
      </c>
      <c r="D40" s="93">
        <f>SUM(D37:D39)</f>
        <v>1051.3503000000001</v>
      </c>
      <c r="E40" s="94">
        <f>SUM(E37:E39)</f>
        <v>0</v>
      </c>
      <c r="F40" s="71"/>
      <c r="G40" s="94">
        <f>SUM(G37:G39)</f>
        <v>0</v>
      </c>
      <c r="H40" s="82"/>
      <c r="I40" s="23"/>
    </row>
    <row r="41" spans="1:9" ht="16.5" thickBot="1">
      <c r="A41" s="47" t="s">
        <v>30</v>
      </c>
      <c r="B41" s="95">
        <f>B34+B40</f>
        <v>1506281.0057220724</v>
      </c>
      <c r="C41" s="96">
        <f>C34+C40</f>
        <v>1247795.6725549446</v>
      </c>
      <c r="D41" s="97">
        <f>D34+D40</f>
        <v>9489.570336049057</v>
      </c>
      <c r="E41" s="98">
        <f>E34+E40</f>
        <v>7861.1127370961512</v>
      </c>
      <c r="F41" s="99"/>
      <c r="G41" s="98">
        <f>G34+G40</f>
        <v>1965.2781842740378</v>
      </c>
      <c r="I41" s="82"/>
    </row>
    <row r="42" spans="1:9" ht="16.5" thickBot="1"/>
    <row r="43" spans="1:9" ht="16.5" thickBot="1">
      <c r="A43" s="24"/>
      <c r="E43" s="100">
        <f>ROUND(E41,0)</f>
        <v>7861</v>
      </c>
      <c r="G43" s="100">
        <f>E43/4</f>
        <v>1965.25</v>
      </c>
    </row>
    <row r="44" spans="1:9">
      <c r="A44" s="25"/>
    </row>
    <row r="45" spans="1:9">
      <c r="A45" s="25"/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5"/>
  <sheetViews>
    <sheetView showGridLines="0" workbookViewId="0">
      <selection activeCell="A11" sqref="A11"/>
    </sheetView>
  </sheetViews>
  <sheetFormatPr defaultColWidth="11" defaultRowHeight="16"/>
  <cols>
    <col min="1" max="1" width="76.81640625" style="23" customWidth="1"/>
    <col min="2" max="3" width="12.1796875" style="23" customWidth="1"/>
    <col min="4" max="4" width="14.453125" style="23" customWidth="1"/>
    <col min="5" max="5" width="12.1796875" style="23" customWidth="1"/>
    <col min="6" max="6" width="3.54296875" style="23" customWidth="1"/>
    <col min="7" max="7" width="12.1796875" style="23" customWidth="1"/>
    <col min="8" max="8" width="3.1796875" style="23" customWidth="1"/>
    <col min="9" max="9" width="11.81640625" style="23" customWidth="1"/>
    <col min="10" max="10" width="3.453125" style="1" customWidth="1"/>
    <col min="11" max="16384" width="11" style="1"/>
  </cols>
  <sheetData>
    <row r="1" spans="1:9">
      <c r="A1" s="26"/>
      <c r="B1" s="125" t="s">
        <v>32</v>
      </c>
      <c r="C1" s="126"/>
      <c r="D1" s="125" t="s">
        <v>33</v>
      </c>
      <c r="E1" s="127"/>
      <c r="G1" s="14"/>
      <c r="I1" s="49" t="s">
        <v>0</v>
      </c>
    </row>
    <row r="2" spans="1:9">
      <c r="A2" s="27" t="s">
        <v>49</v>
      </c>
      <c r="B2" s="103"/>
      <c r="C2" s="50"/>
      <c r="D2" s="51" t="s">
        <v>41</v>
      </c>
      <c r="E2" s="52">
        <v>6.6E-3</v>
      </c>
      <c r="F2" s="53"/>
      <c r="G2" s="54"/>
      <c r="I2" s="55" t="s">
        <v>1</v>
      </c>
    </row>
    <row r="3" spans="1:9">
      <c r="A3" s="27" t="s">
        <v>2</v>
      </c>
      <c r="B3" s="58" t="s">
        <v>3</v>
      </c>
      <c r="C3" s="57" t="s">
        <v>3</v>
      </c>
      <c r="D3" s="58" t="s">
        <v>3</v>
      </c>
      <c r="E3" s="57" t="s">
        <v>3</v>
      </c>
      <c r="F3" s="56"/>
      <c r="G3" s="16" t="s">
        <v>35</v>
      </c>
      <c r="I3" s="55" t="s">
        <v>51</v>
      </c>
    </row>
    <row r="4" spans="1:9">
      <c r="A4" s="27" t="s">
        <v>4</v>
      </c>
      <c r="B4" s="58"/>
      <c r="C4" s="57"/>
      <c r="D4" s="58"/>
      <c r="E4" s="57"/>
      <c r="F4" s="56"/>
      <c r="G4" s="16" t="s">
        <v>36</v>
      </c>
      <c r="I4" s="59" t="s">
        <v>52</v>
      </c>
    </row>
    <row r="5" spans="1:9" ht="16.5" thickBot="1">
      <c r="A5" s="28"/>
      <c r="B5" s="61" t="s">
        <v>47</v>
      </c>
      <c r="C5" s="62" t="s">
        <v>50</v>
      </c>
      <c r="D5" s="61" t="s">
        <v>47</v>
      </c>
      <c r="E5" s="62" t="s">
        <v>50</v>
      </c>
      <c r="F5" s="60"/>
      <c r="G5" s="17" t="s">
        <v>50</v>
      </c>
      <c r="I5" s="104" t="s">
        <v>5</v>
      </c>
    </row>
    <row r="6" spans="1:9">
      <c r="A6" s="30"/>
      <c r="B6" s="34" t="s">
        <v>6</v>
      </c>
      <c r="C6" s="105" t="s">
        <v>6</v>
      </c>
      <c r="D6" s="109" t="s">
        <v>6</v>
      </c>
      <c r="E6" s="64" t="s">
        <v>6</v>
      </c>
      <c r="F6" s="63"/>
      <c r="G6" s="64" t="s">
        <v>6</v>
      </c>
      <c r="I6" s="66"/>
    </row>
    <row r="7" spans="1:9" ht="20.149999999999999" customHeight="1">
      <c r="A7" s="31" t="s">
        <v>7</v>
      </c>
      <c r="B7" s="29"/>
      <c r="C7" s="106"/>
      <c r="D7" s="110"/>
      <c r="E7" s="65"/>
      <c r="F7" s="63"/>
      <c r="G7" s="65"/>
      <c r="I7" s="66"/>
    </row>
    <row r="8" spans="1:9" ht="30" customHeight="1">
      <c r="A8" s="32" t="s">
        <v>8</v>
      </c>
      <c r="B8" s="35">
        <f>BEN!B8</f>
        <v>63602.047529425225</v>
      </c>
      <c r="C8" s="107">
        <f>BEN!C8</f>
        <v>110917.49974368229</v>
      </c>
      <c r="D8" s="111">
        <f>B8*E2</f>
        <v>419.77351369420649</v>
      </c>
      <c r="E8" s="69">
        <f>C8*E2</f>
        <v>732.05549830830307</v>
      </c>
      <c r="F8" s="68"/>
      <c r="G8" s="69">
        <f>E8/4</f>
        <v>183.01387457707577</v>
      </c>
      <c r="I8" s="70">
        <f>(C8-B8)/B8</f>
        <v>0.74392970119974144</v>
      </c>
    </row>
    <row r="9" spans="1:9" ht="12.75" customHeight="1" thickBot="1">
      <c r="A9" s="33"/>
      <c r="B9" s="36"/>
      <c r="C9" s="108"/>
      <c r="D9" s="112"/>
      <c r="E9" s="78"/>
      <c r="F9" s="71"/>
      <c r="G9" s="78"/>
      <c r="I9" s="72"/>
    </row>
    <row r="10" spans="1:9" ht="8.25" customHeight="1">
      <c r="A10" s="37"/>
      <c r="B10" s="14"/>
      <c r="C10" s="113"/>
      <c r="D10" s="115"/>
      <c r="E10" s="117"/>
      <c r="F10" s="71"/>
      <c r="G10" s="117"/>
      <c r="I10" s="70"/>
    </row>
    <row r="11" spans="1:9" ht="20.149999999999999" customHeight="1">
      <c r="A11" s="38" t="s">
        <v>9</v>
      </c>
      <c r="B11" s="15"/>
      <c r="C11" s="114"/>
      <c r="D11" s="116"/>
      <c r="E11" s="75"/>
      <c r="F11" s="71"/>
      <c r="G11" s="75"/>
      <c r="I11" s="70"/>
    </row>
    <row r="12" spans="1:9" ht="20.149999999999999" customHeight="1">
      <c r="A12" s="39" t="s">
        <v>10</v>
      </c>
      <c r="B12" s="35">
        <f>BEN!B12</f>
        <v>35434</v>
      </c>
      <c r="C12" s="107">
        <f>BEN!C12</f>
        <v>39206</v>
      </c>
      <c r="D12" s="116">
        <f t="shared" ref="D12:D17" si="0">B12*E$2</f>
        <v>233.86439999999999</v>
      </c>
      <c r="E12" s="75">
        <f t="shared" ref="E12:E17" si="1">C12*E$2</f>
        <v>258.75959999999998</v>
      </c>
      <c r="F12" s="71"/>
      <c r="G12" s="75">
        <f t="shared" ref="G12:G17" si="2">E12/4</f>
        <v>64.689899999999994</v>
      </c>
      <c r="I12" s="70"/>
    </row>
    <row r="13" spans="1:9" ht="20.149999999999999" customHeight="1">
      <c r="A13" s="39" t="s">
        <v>11</v>
      </c>
      <c r="B13" s="35">
        <f>BEN!B13</f>
        <v>0</v>
      </c>
      <c r="C13" s="107">
        <f>BEN!C13</f>
        <v>0</v>
      </c>
      <c r="D13" s="116">
        <f t="shared" si="0"/>
        <v>0</v>
      </c>
      <c r="E13" s="75">
        <f t="shared" si="1"/>
        <v>0</v>
      </c>
      <c r="F13" s="71"/>
      <c r="G13" s="75">
        <f t="shared" si="2"/>
        <v>0</v>
      </c>
      <c r="I13" s="70"/>
    </row>
    <row r="14" spans="1:9" ht="20.149999999999999" customHeight="1">
      <c r="A14" s="39" t="s">
        <v>13</v>
      </c>
      <c r="B14" s="35">
        <f>BEN!B14</f>
        <v>30677.587200000002</v>
      </c>
      <c r="C14" s="107">
        <f>BEN!C14</f>
        <v>26000</v>
      </c>
      <c r="D14" s="116">
        <f t="shared" si="0"/>
        <v>202.47207552</v>
      </c>
      <c r="E14" s="75">
        <f t="shared" si="1"/>
        <v>171.6</v>
      </c>
      <c r="F14" s="71"/>
      <c r="G14" s="75">
        <f t="shared" si="2"/>
        <v>42.9</v>
      </c>
      <c r="I14" s="70"/>
    </row>
    <row r="15" spans="1:9" ht="20.149999999999999" customHeight="1">
      <c r="A15" s="39" t="s">
        <v>14</v>
      </c>
      <c r="B15" s="35">
        <f>BEN!B15</f>
        <v>130982.59444668207</v>
      </c>
      <c r="C15" s="107">
        <f>BEN!C15</f>
        <v>142988.84752088759</v>
      </c>
      <c r="D15" s="116">
        <f t="shared" si="0"/>
        <v>864.48512334810164</v>
      </c>
      <c r="E15" s="75">
        <f t="shared" si="1"/>
        <v>943.72639363785811</v>
      </c>
      <c r="F15" s="71"/>
      <c r="G15" s="75">
        <f t="shared" si="2"/>
        <v>235.93159840946453</v>
      </c>
      <c r="I15" s="70"/>
    </row>
    <row r="16" spans="1:9" ht="20.149999999999999" customHeight="1">
      <c r="A16" s="39" t="s">
        <v>15</v>
      </c>
      <c r="B16" s="35">
        <f>BEN!B16</f>
        <v>92376</v>
      </c>
      <c r="C16" s="107">
        <f>BEN!C16</f>
        <v>96254</v>
      </c>
      <c r="D16" s="116">
        <f t="shared" si="0"/>
        <v>609.6816</v>
      </c>
      <c r="E16" s="75">
        <f t="shared" si="1"/>
        <v>635.27639999999997</v>
      </c>
      <c r="F16" s="71"/>
      <c r="G16" s="75">
        <f t="shared" si="2"/>
        <v>158.81909999999999</v>
      </c>
      <c r="I16" s="70"/>
    </row>
    <row r="17" spans="1:9" ht="20.149999999999999" customHeight="1">
      <c r="A17" s="39" t="s">
        <v>16</v>
      </c>
      <c r="B17" s="35">
        <f>BEN!B17</f>
        <v>12721</v>
      </c>
      <c r="C17" s="107">
        <f>BEN!C17</f>
        <v>16138</v>
      </c>
      <c r="D17" s="116">
        <f t="shared" si="0"/>
        <v>83.958600000000004</v>
      </c>
      <c r="E17" s="75">
        <f t="shared" si="1"/>
        <v>106.5108</v>
      </c>
      <c r="F17" s="71"/>
      <c r="G17" s="75">
        <f t="shared" si="2"/>
        <v>26.627700000000001</v>
      </c>
      <c r="I17" s="70"/>
    </row>
    <row r="18" spans="1:9" ht="11.25" customHeight="1">
      <c r="A18" s="39"/>
      <c r="B18" s="15"/>
      <c r="C18" s="114"/>
      <c r="D18" s="116"/>
      <c r="E18" s="75"/>
      <c r="F18" s="71"/>
      <c r="G18" s="75"/>
      <c r="I18" s="70"/>
    </row>
    <row r="19" spans="1:9" ht="20.149999999999999" customHeight="1" thickBot="1">
      <c r="A19" s="40" t="s">
        <v>17</v>
      </c>
      <c r="B19" s="36">
        <f>SUM(B12:B18)</f>
        <v>302191.18164668209</v>
      </c>
      <c r="C19" s="108">
        <f>SUM(C12:C18)</f>
        <v>320586.84752088762</v>
      </c>
      <c r="D19" s="112">
        <f>SUM(D12:D18)</f>
        <v>1994.4617988681016</v>
      </c>
      <c r="E19" s="78">
        <f>SUM(E12:E18)</f>
        <v>2115.8731936378581</v>
      </c>
      <c r="F19" s="71"/>
      <c r="G19" s="78">
        <f>SUM(G12:G18)</f>
        <v>528.96829840946452</v>
      </c>
      <c r="I19" s="72">
        <f>(C19-B19)/B19</f>
        <v>6.0874264344726967E-2</v>
      </c>
    </row>
    <row r="20" spans="1:9" ht="11.25" customHeight="1">
      <c r="A20" s="37"/>
      <c r="B20" s="14"/>
      <c r="C20" s="113"/>
      <c r="D20" s="115"/>
      <c r="E20" s="117"/>
      <c r="F20" s="71"/>
      <c r="G20" s="117"/>
      <c r="I20" s="70"/>
    </row>
    <row r="21" spans="1:9" ht="20.149999999999999" customHeight="1">
      <c r="A21" s="38" t="s">
        <v>18</v>
      </c>
      <c r="B21" s="15"/>
      <c r="C21" s="114"/>
      <c r="D21" s="116"/>
      <c r="E21" s="75"/>
      <c r="F21" s="71"/>
      <c r="G21" s="75"/>
      <c r="I21" s="70"/>
    </row>
    <row r="22" spans="1:9" ht="20.149999999999999" customHeight="1">
      <c r="A22" s="39" t="s">
        <v>19</v>
      </c>
      <c r="B22" s="35">
        <f>BEN!B22</f>
        <v>28981</v>
      </c>
      <c r="C22" s="107">
        <f>BEN!C22</f>
        <v>28596</v>
      </c>
      <c r="D22" s="116">
        <f t="shared" ref="D22:D27" si="3">B22*E$2</f>
        <v>191.27459999999999</v>
      </c>
      <c r="E22" s="75">
        <f t="shared" ref="E22:E27" si="4">C22*E$2</f>
        <v>188.7336</v>
      </c>
      <c r="F22" s="71"/>
      <c r="G22" s="75">
        <f t="shared" ref="G22:G27" si="5">E22/4</f>
        <v>47.183399999999999</v>
      </c>
      <c r="I22" s="70"/>
    </row>
    <row r="23" spans="1:9" ht="19.5" customHeight="1">
      <c r="A23" s="39" t="s">
        <v>20</v>
      </c>
      <c r="B23" s="35">
        <f>BEN!B23</f>
        <v>386664.55091849528</v>
      </c>
      <c r="C23" s="107">
        <f>BEN!C23</f>
        <v>168399.98249037482</v>
      </c>
      <c r="D23" s="116">
        <f t="shared" si="3"/>
        <v>2551.9860360620687</v>
      </c>
      <c r="E23" s="75">
        <f t="shared" si="4"/>
        <v>1111.4398844364739</v>
      </c>
      <c r="F23" s="71"/>
      <c r="G23" s="75">
        <f t="shared" si="5"/>
        <v>277.85997110911848</v>
      </c>
      <c r="I23" s="70"/>
    </row>
    <row r="24" spans="1:9" ht="20.149999999999999" customHeight="1">
      <c r="A24" s="39" t="s">
        <v>21</v>
      </c>
      <c r="B24" s="35">
        <f>BEN!B24</f>
        <v>39488</v>
      </c>
      <c r="C24" s="107">
        <f>BEN!C24</f>
        <v>40258</v>
      </c>
      <c r="D24" s="116">
        <f t="shared" si="3"/>
        <v>260.62079999999997</v>
      </c>
      <c r="E24" s="75">
        <f t="shared" si="4"/>
        <v>265.70280000000002</v>
      </c>
      <c r="F24" s="71"/>
      <c r="G24" s="75">
        <f t="shared" si="5"/>
        <v>66.425700000000006</v>
      </c>
      <c r="I24" s="70"/>
    </row>
    <row r="25" spans="1:9" ht="20.149999999999999" customHeight="1">
      <c r="A25" s="39" t="s">
        <v>22</v>
      </c>
      <c r="B25" s="35">
        <f>BEN!B25</f>
        <v>17870.162771830986</v>
      </c>
      <c r="C25" s="107">
        <f>BEN!C25</f>
        <v>20979.342799999999</v>
      </c>
      <c r="D25" s="116">
        <f t="shared" si="3"/>
        <v>117.94307429408451</v>
      </c>
      <c r="E25" s="75">
        <f t="shared" si="4"/>
        <v>138.46366247999998</v>
      </c>
      <c r="F25" s="71"/>
      <c r="G25" s="75">
        <f t="shared" si="5"/>
        <v>34.615915619999996</v>
      </c>
      <c r="I25" s="70"/>
    </row>
    <row r="26" spans="1:9" ht="18.75" customHeight="1">
      <c r="A26" s="42" t="s">
        <v>23</v>
      </c>
      <c r="B26" s="35">
        <f>BEN!B26</f>
        <v>82318.425885847711</v>
      </c>
      <c r="C26" s="107">
        <f>BEN!C26</f>
        <v>86025</v>
      </c>
      <c r="D26" s="116">
        <f t="shared" si="3"/>
        <v>543.30161084659494</v>
      </c>
      <c r="E26" s="75">
        <f t="shared" si="4"/>
        <v>567.76499999999999</v>
      </c>
      <c r="F26" s="71"/>
      <c r="G26" s="75">
        <f t="shared" si="5"/>
        <v>141.94125</v>
      </c>
      <c r="I26" s="70"/>
    </row>
    <row r="27" spans="1:9" ht="20.149999999999999" customHeight="1">
      <c r="A27" s="39" t="s">
        <v>24</v>
      </c>
      <c r="B27" s="35">
        <f>BEN!B27</f>
        <v>399752.6369697912</v>
      </c>
      <c r="C27" s="107">
        <f>BEN!C27</f>
        <v>454175</v>
      </c>
      <c r="D27" s="116">
        <f t="shared" si="3"/>
        <v>2638.3674040006217</v>
      </c>
      <c r="E27" s="75">
        <f t="shared" si="4"/>
        <v>2997.5549999999998</v>
      </c>
      <c r="F27" s="71"/>
      <c r="G27" s="75">
        <f t="shared" si="5"/>
        <v>749.38874999999996</v>
      </c>
      <c r="I27" s="70"/>
    </row>
    <row r="28" spans="1:9" ht="10.5" customHeight="1">
      <c r="A28" s="39"/>
      <c r="B28" s="15"/>
      <c r="C28" s="114"/>
      <c r="D28" s="116"/>
      <c r="E28" s="75"/>
      <c r="F28" s="71"/>
      <c r="G28" s="75"/>
      <c r="I28" s="70"/>
    </row>
    <row r="29" spans="1:9" ht="20.149999999999999" customHeight="1" thickBot="1">
      <c r="A29" s="40" t="s">
        <v>17</v>
      </c>
      <c r="B29" s="36">
        <f>BEN!B29</f>
        <v>955074.77654596511</v>
      </c>
      <c r="C29" s="108">
        <f>SUM(C22:C28)</f>
        <v>798433.32529037481</v>
      </c>
      <c r="D29" s="112">
        <f>SUM(D22:D28)</f>
        <v>6303.4935252033702</v>
      </c>
      <c r="E29" s="78">
        <f>SUM(E22:E28)</f>
        <v>5269.6599469164739</v>
      </c>
      <c r="F29" s="71"/>
      <c r="G29" s="78">
        <f>SUM(G22:G28)</f>
        <v>1317.4149867291185</v>
      </c>
      <c r="I29" s="72">
        <f>(C29-B29)/B29</f>
        <v>-0.16400962008659181</v>
      </c>
    </row>
    <row r="30" spans="1:9" ht="12" customHeight="1">
      <c r="A30" s="37"/>
      <c r="B30" s="14"/>
      <c r="C30" s="73"/>
      <c r="D30" s="115"/>
      <c r="E30" s="74"/>
      <c r="F30" s="71"/>
      <c r="G30" s="75"/>
      <c r="I30" s="66"/>
    </row>
    <row r="31" spans="1:9" ht="20.149999999999999" customHeight="1">
      <c r="A31" s="38" t="s">
        <v>25</v>
      </c>
      <c r="B31" s="15"/>
      <c r="C31" s="73"/>
      <c r="D31" s="116"/>
      <c r="E31" s="74"/>
      <c r="F31" s="71"/>
      <c r="G31" s="75"/>
      <c r="I31" s="66"/>
    </row>
    <row r="32" spans="1:9" ht="20.149999999999999" customHeight="1">
      <c r="A32" s="39" t="s">
        <v>26</v>
      </c>
      <c r="B32" s="35">
        <f>BEN!B32</f>
        <v>18532</v>
      </c>
      <c r="C32" s="67">
        <f>BEN!C32</f>
        <v>17858</v>
      </c>
      <c r="D32" s="116">
        <f>B32*E$2</f>
        <v>122.3112</v>
      </c>
      <c r="E32" s="74">
        <f>C32*E$2</f>
        <v>117.86279999999999</v>
      </c>
      <c r="F32" s="71"/>
      <c r="G32" s="75">
        <f>E32/4</f>
        <v>29.465699999999998</v>
      </c>
      <c r="I32" s="70">
        <f>(C32-B32)/B32</f>
        <v>-3.6369522987265271E-2</v>
      </c>
    </row>
    <row r="33" spans="1:9" ht="10.5" customHeight="1" thickBot="1">
      <c r="A33" s="43"/>
      <c r="B33" s="36"/>
      <c r="C33" s="76"/>
      <c r="D33" s="112"/>
      <c r="E33" s="77"/>
      <c r="F33" s="71"/>
      <c r="G33" s="78"/>
      <c r="I33" s="66"/>
    </row>
    <row r="34" spans="1:9" s="3" customFormat="1" ht="19.5" customHeight="1" thickBot="1">
      <c r="A34" s="44" t="s">
        <v>27</v>
      </c>
      <c r="B34" s="19">
        <f>B8+B19+B29+B32</f>
        <v>1339400.0057220724</v>
      </c>
      <c r="C34" s="79">
        <f>C8+C19+C29+C32</f>
        <v>1247795.6725549446</v>
      </c>
      <c r="D34" s="119">
        <f>D8+D19+D29+D32</f>
        <v>8840.0400377656788</v>
      </c>
      <c r="E34" s="80">
        <f>E8+E19+E29+E32</f>
        <v>8235.4514388626358</v>
      </c>
      <c r="F34" s="81"/>
      <c r="G34" s="80">
        <f>G8+G19+G29+G32</f>
        <v>2058.8628597156589</v>
      </c>
      <c r="H34" s="82"/>
      <c r="I34" s="83">
        <f>(C34-B34)/B34</f>
        <v>-6.8392065682980022E-2</v>
      </c>
    </row>
    <row r="35" spans="1:9" s="3" customFormat="1" ht="23.25" customHeight="1">
      <c r="A35" s="45" t="s">
        <v>28</v>
      </c>
      <c r="B35" s="48"/>
      <c r="C35" s="84"/>
      <c r="D35" s="120"/>
      <c r="E35" s="85"/>
      <c r="F35" s="81"/>
      <c r="G35" s="86"/>
      <c r="H35" s="82"/>
      <c r="I35" s="82"/>
    </row>
    <row r="36" spans="1:9" s="3" customFormat="1" ht="23.25" customHeight="1">
      <c r="A36" s="87"/>
      <c r="B36" s="88"/>
      <c r="C36" s="84"/>
      <c r="D36" s="121"/>
      <c r="E36" s="89"/>
      <c r="F36" s="81"/>
      <c r="G36" s="90"/>
      <c r="H36" s="82"/>
      <c r="I36" s="23"/>
    </row>
    <row r="37" spans="1:9" ht="20.149999999999999" customHeight="1">
      <c r="A37" s="39" t="s">
        <v>48</v>
      </c>
      <c r="B37" s="35">
        <f>BEN!B37</f>
        <v>166881</v>
      </c>
      <c r="C37" s="67">
        <f>BEN!C37</f>
        <v>0</v>
      </c>
      <c r="D37" s="116">
        <f t="shared" ref="D37" si="6">B37*E$2</f>
        <v>1101.4146000000001</v>
      </c>
      <c r="E37" s="74">
        <f>C37*E$2</f>
        <v>0</v>
      </c>
      <c r="F37" s="71"/>
      <c r="G37" s="75">
        <f>E37/4</f>
        <v>0</v>
      </c>
    </row>
    <row r="38" spans="1:9" ht="20.149999999999999" customHeight="1">
      <c r="A38" s="39" t="s">
        <v>46</v>
      </c>
      <c r="B38" s="35">
        <f>BEN!B38</f>
        <v>0</v>
      </c>
      <c r="C38" s="67">
        <f>BEN!C38</f>
        <v>0</v>
      </c>
      <c r="D38" s="124">
        <f>B38*$E$2</f>
        <v>0</v>
      </c>
      <c r="E38" s="74">
        <f>C38*$E$2</f>
        <v>0</v>
      </c>
      <c r="F38" s="71"/>
      <c r="G38" s="75">
        <f>E38/4</f>
        <v>0</v>
      </c>
    </row>
    <row r="39" spans="1:9" ht="20.149999999999999" customHeight="1" thickBot="1">
      <c r="A39" s="46"/>
      <c r="B39" s="41"/>
      <c r="C39" s="67"/>
      <c r="D39" s="112"/>
      <c r="E39" s="74"/>
      <c r="F39" s="71"/>
      <c r="G39" s="75"/>
    </row>
    <row r="40" spans="1:9" s="3" customFormat="1" ht="20.149999999999999" customHeight="1" thickBot="1">
      <c r="A40" s="44" t="s">
        <v>29</v>
      </c>
      <c r="B40" s="91">
        <f>SUM(B37:B39)</f>
        <v>166881</v>
      </c>
      <c r="C40" s="92">
        <f>SUM(C37:C39)</f>
        <v>0</v>
      </c>
      <c r="D40" s="93">
        <f>SUM(D37:D39)</f>
        <v>1101.4146000000001</v>
      </c>
      <c r="E40" s="94">
        <f>SUM(E37:E39)</f>
        <v>0</v>
      </c>
      <c r="F40" s="71"/>
      <c r="G40" s="94">
        <f>SUM(G37:G39)</f>
        <v>0</v>
      </c>
      <c r="H40" s="82"/>
      <c r="I40" s="23"/>
    </row>
    <row r="41" spans="1:9" ht="16.5" thickBot="1">
      <c r="A41" s="47" t="s">
        <v>30</v>
      </c>
      <c r="B41" s="95">
        <f>B34+B40</f>
        <v>1506281.0057220724</v>
      </c>
      <c r="C41" s="96">
        <f>C34+C40</f>
        <v>1247795.6725549446</v>
      </c>
      <c r="D41" s="97">
        <f>D34+D40</f>
        <v>9941.4546377656789</v>
      </c>
      <c r="E41" s="98">
        <f>E34+E40</f>
        <v>8235.4514388626358</v>
      </c>
      <c r="F41" s="99"/>
      <c r="G41" s="98">
        <f>G34+G40</f>
        <v>2058.8628597156589</v>
      </c>
      <c r="I41" s="82"/>
    </row>
    <row r="42" spans="1:9" ht="16.5" thickBot="1"/>
    <row r="43" spans="1:9" ht="16.5" thickBot="1">
      <c r="A43" s="24"/>
      <c r="E43" s="100">
        <f>ROUND(E41,0)</f>
        <v>8235</v>
      </c>
      <c r="G43" s="100">
        <f>E43/4</f>
        <v>2058.75</v>
      </c>
    </row>
    <row r="44" spans="1:9">
      <c r="A44" s="25"/>
    </row>
    <row r="45" spans="1:9">
      <c r="A45" s="25"/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45"/>
  <sheetViews>
    <sheetView showGridLines="0" workbookViewId="0">
      <selection activeCell="J4" sqref="J4"/>
    </sheetView>
  </sheetViews>
  <sheetFormatPr defaultColWidth="11" defaultRowHeight="16"/>
  <cols>
    <col min="1" max="1" width="77.453125" style="23" customWidth="1"/>
    <col min="2" max="3" width="12.1796875" style="23" customWidth="1"/>
    <col min="4" max="4" width="14.453125" style="23" customWidth="1"/>
    <col min="5" max="5" width="12.1796875" style="23" customWidth="1"/>
    <col min="6" max="6" width="3.54296875" style="23" customWidth="1"/>
    <col min="7" max="7" width="12.1796875" style="23" customWidth="1"/>
    <col min="8" max="8" width="3.54296875" style="23" customWidth="1"/>
    <col min="9" max="9" width="11.81640625" style="23" customWidth="1"/>
    <col min="10" max="10" width="3.81640625" style="1" customWidth="1"/>
    <col min="11" max="16384" width="11" style="1"/>
  </cols>
  <sheetData>
    <row r="1" spans="1:9">
      <c r="A1" s="26"/>
      <c r="B1" s="125" t="s">
        <v>32</v>
      </c>
      <c r="C1" s="126"/>
      <c r="D1" s="125" t="s">
        <v>33</v>
      </c>
      <c r="E1" s="127"/>
      <c r="G1" s="14"/>
      <c r="I1" s="49" t="s">
        <v>0</v>
      </c>
    </row>
    <row r="2" spans="1:9">
      <c r="A2" s="27" t="s">
        <v>49</v>
      </c>
      <c r="B2" s="103"/>
      <c r="C2" s="50"/>
      <c r="D2" s="51" t="s">
        <v>42</v>
      </c>
      <c r="E2" s="52">
        <v>7.7999999999999996E-3</v>
      </c>
      <c r="F2" s="53"/>
      <c r="G2" s="54"/>
      <c r="I2" s="55" t="s">
        <v>1</v>
      </c>
    </row>
    <row r="3" spans="1:9">
      <c r="A3" s="27" t="s">
        <v>2</v>
      </c>
      <c r="B3" s="58" t="s">
        <v>3</v>
      </c>
      <c r="C3" s="57" t="s">
        <v>3</v>
      </c>
      <c r="D3" s="58" t="s">
        <v>3</v>
      </c>
      <c r="E3" s="57" t="s">
        <v>3</v>
      </c>
      <c r="F3" s="56"/>
      <c r="G3" s="16" t="s">
        <v>35</v>
      </c>
      <c r="I3" s="55" t="s">
        <v>51</v>
      </c>
    </row>
    <row r="4" spans="1:9">
      <c r="A4" s="27" t="s">
        <v>4</v>
      </c>
      <c r="B4" s="58"/>
      <c r="C4" s="57"/>
      <c r="D4" s="58"/>
      <c r="E4" s="57"/>
      <c r="F4" s="56"/>
      <c r="G4" s="16" t="s">
        <v>36</v>
      </c>
      <c r="I4" s="59" t="s">
        <v>52</v>
      </c>
    </row>
    <row r="5" spans="1:9" ht="16.5" thickBot="1">
      <c r="A5" s="28"/>
      <c r="B5" s="61" t="s">
        <v>47</v>
      </c>
      <c r="C5" s="62" t="s">
        <v>50</v>
      </c>
      <c r="D5" s="61" t="s">
        <v>47</v>
      </c>
      <c r="E5" s="62" t="s">
        <v>50</v>
      </c>
      <c r="F5" s="60"/>
      <c r="G5" s="17" t="s">
        <v>50</v>
      </c>
      <c r="I5" s="104" t="s">
        <v>5</v>
      </c>
    </row>
    <row r="6" spans="1:9">
      <c r="A6" s="30"/>
      <c r="B6" s="34" t="s">
        <v>6</v>
      </c>
      <c r="C6" s="105" t="s">
        <v>6</v>
      </c>
      <c r="D6" s="109" t="s">
        <v>6</v>
      </c>
      <c r="E6" s="64" t="s">
        <v>6</v>
      </c>
      <c r="F6" s="63"/>
      <c r="G6" s="64" t="s">
        <v>6</v>
      </c>
      <c r="I6" s="66"/>
    </row>
    <row r="7" spans="1:9" ht="20.149999999999999" customHeight="1">
      <c r="A7" s="31" t="s">
        <v>7</v>
      </c>
      <c r="B7" s="29"/>
      <c r="C7" s="106"/>
      <c r="D7" s="110"/>
      <c r="E7" s="65"/>
      <c r="F7" s="63"/>
      <c r="G7" s="65"/>
      <c r="I7" s="66"/>
    </row>
    <row r="8" spans="1:9" ht="30" customHeight="1">
      <c r="A8" s="32" t="s">
        <v>8</v>
      </c>
      <c r="B8" s="35">
        <f>BEN!B8</f>
        <v>63602.047529425225</v>
      </c>
      <c r="C8" s="107">
        <f>BEN!C8</f>
        <v>110917.49974368229</v>
      </c>
      <c r="D8" s="111">
        <f>B8*E2</f>
        <v>496.09597072951675</v>
      </c>
      <c r="E8" s="69">
        <f>C8*E2</f>
        <v>865.15649800072185</v>
      </c>
      <c r="F8" s="68"/>
      <c r="G8" s="69">
        <f>E8/4</f>
        <v>216.28912450018046</v>
      </c>
      <c r="I8" s="70">
        <f>(C8-B8)/B8</f>
        <v>0.74392970119974144</v>
      </c>
    </row>
    <row r="9" spans="1:9" ht="12.75" customHeight="1" thickBot="1">
      <c r="A9" s="33"/>
      <c r="B9" s="36"/>
      <c r="C9" s="108"/>
      <c r="D9" s="112"/>
      <c r="E9" s="78"/>
      <c r="F9" s="71"/>
      <c r="G9" s="78"/>
      <c r="I9" s="72"/>
    </row>
    <row r="10" spans="1:9" ht="8.25" customHeight="1">
      <c r="A10" s="37"/>
      <c r="B10" s="14"/>
      <c r="C10" s="113"/>
      <c r="D10" s="115"/>
      <c r="E10" s="117"/>
      <c r="F10" s="71"/>
      <c r="G10" s="117"/>
      <c r="I10" s="70"/>
    </row>
    <row r="11" spans="1:9" ht="20.149999999999999" customHeight="1">
      <c r="A11" s="38" t="s">
        <v>9</v>
      </c>
      <c r="B11" s="15"/>
      <c r="C11" s="114"/>
      <c r="D11" s="116"/>
      <c r="E11" s="75"/>
      <c r="F11" s="71"/>
      <c r="G11" s="75"/>
      <c r="I11" s="70"/>
    </row>
    <row r="12" spans="1:9" ht="20.149999999999999" customHeight="1">
      <c r="A12" s="39" t="s">
        <v>10</v>
      </c>
      <c r="B12" s="35">
        <f>BEN!B12</f>
        <v>35434</v>
      </c>
      <c r="C12" s="107">
        <f>BEN!C12</f>
        <v>39206</v>
      </c>
      <c r="D12" s="116">
        <f t="shared" ref="D12:D17" si="0">B12*E$2</f>
        <v>276.3852</v>
      </c>
      <c r="E12" s="75">
        <f t="shared" ref="E12:E17" si="1">C12*E$2</f>
        <v>305.80680000000001</v>
      </c>
      <c r="F12" s="71"/>
      <c r="G12" s="75">
        <f t="shared" ref="G12:G17" si="2">E12/4</f>
        <v>76.451700000000002</v>
      </c>
      <c r="I12" s="70"/>
    </row>
    <row r="13" spans="1:9" ht="20.149999999999999" customHeight="1">
      <c r="A13" s="39" t="s">
        <v>11</v>
      </c>
      <c r="B13" s="35">
        <f>BEN!B13</f>
        <v>0</v>
      </c>
      <c r="C13" s="107">
        <f>BEN!C13</f>
        <v>0</v>
      </c>
      <c r="D13" s="116">
        <f t="shared" si="0"/>
        <v>0</v>
      </c>
      <c r="E13" s="75">
        <f t="shared" si="1"/>
        <v>0</v>
      </c>
      <c r="F13" s="71"/>
      <c r="G13" s="75">
        <f t="shared" si="2"/>
        <v>0</v>
      </c>
      <c r="I13" s="70"/>
    </row>
    <row r="14" spans="1:9" ht="20.149999999999999" customHeight="1">
      <c r="A14" s="39" t="s">
        <v>13</v>
      </c>
      <c r="B14" s="35">
        <f>BEN!B14</f>
        <v>30677.587200000002</v>
      </c>
      <c r="C14" s="107">
        <f>BEN!C14</f>
        <v>26000</v>
      </c>
      <c r="D14" s="116">
        <f t="shared" si="0"/>
        <v>239.28518016000001</v>
      </c>
      <c r="E14" s="75">
        <f t="shared" si="1"/>
        <v>202.79999999999998</v>
      </c>
      <c r="F14" s="71"/>
      <c r="G14" s="75">
        <f t="shared" si="2"/>
        <v>50.699999999999996</v>
      </c>
      <c r="I14" s="70"/>
    </row>
    <row r="15" spans="1:9" ht="20.149999999999999" customHeight="1">
      <c r="A15" s="39" t="s">
        <v>14</v>
      </c>
      <c r="B15" s="35">
        <f>BEN!B15</f>
        <v>130982.59444668207</v>
      </c>
      <c r="C15" s="107">
        <f>BEN!C15</f>
        <v>142988.84752088759</v>
      </c>
      <c r="D15" s="116">
        <f t="shared" si="0"/>
        <v>1021.6642366841201</v>
      </c>
      <c r="E15" s="75">
        <f t="shared" si="1"/>
        <v>1115.3130106629233</v>
      </c>
      <c r="F15" s="71"/>
      <c r="G15" s="75">
        <f t="shared" si="2"/>
        <v>278.82825266573082</v>
      </c>
      <c r="I15" s="70"/>
    </row>
    <row r="16" spans="1:9" ht="20.149999999999999" customHeight="1">
      <c r="A16" s="39" t="s">
        <v>15</v>
      </c>
      <c r="B16" s="35">
        <f>BEN!B16</f>
        <v>92376</v>
      </c>
      <c r="C16" s="107">
        <f>BEN!C16</f>
        <v>96254</v>
      </c>
      <c r="D16" s="116">
        <f t="shared" si="0"/>
        <v>720.53279999999995</v>
      </c>
      <c r="E16" s="75">
        <f t="shared" si="1"/>
        <v>750.78120000000001</v>
      </c>
      <c r="F16" s="71"/>
      <c r="G16" s="75">
        <f t="shared" si="2"/>
        <v>187.6953</v>
      </c>
      <c r="I16" s="70"/>
    </row>
    <row r="17" spans="1:9" ht="20.149999999999999" customHeight="1">
      <c r="A17" s="39" t="s">
        <v>16</v>
      </c>
      <c r="B17" s="35">
        <f>BEN!B17</f>
        <v>12721</v>
      </c>
      <c r="C17" s="107">
        <f>BEN!C17</f>
        <v>16138</v>
      </c>
      <c r="D17" s="116">
        <f t="shared" si="0"/>
        <v>99.223799999999997</v>
      </c>
      <c r="E17" s="75">
        <f t="shared" si="1"/>
        <v>125.87639999999999</v>
      </c>
      <c r="F17" s="71"/>
      <c r="G17" s="75">
        <f t="shared" si="2"/>
        <v>31.469099999999997</v>
      </c>
      <c r="I17" s="70"/>
    </row>
    <row r="18" spans="1:9" ht="11.25" customHeight="1">
      <c r="A18" s="39"/>
      <c r="B18" s="15"/>
      <c r="C18" s="114"/>
      <c r="D18" s="116"/>
      <c r="E18" s="75"/>
      <c r="F18" s="71"/>
      <c r="G18" s="75"/>
      <c r="I18" s="70"/>
    </row>
    <row r="19" spans="1:9" ht="20.149999999999999" customHeight="1" thickBot="1">
      <c r="A19" s="40" t="s">
        <v>17</v>
      </c>
      <c r="B19" s="36">
        <f>SUM(B12:B18)</f>
        <v>302191.18164668209</v>
      </c>
      <c r="C19" s="108">
        <f>SUM(C12:C18)</f>
        <v>320586.84752088762</v>
      </c>
      <c r="D19" s="112">
        <f>SUM(D12:D18)</f>
        <v>2357.0912168441205</v>
      </c>
      <c r="E19" s="78">
        <f>SUM(E12:E18)</f>
        <v>2500.5774106629233</v>
      </c>
      <c r="F19" s="71"/>
      <c r="G19" s="78">
        <f>SUM(G12:G18)</f>
        <v>625.14435266573082</v>
      </c>
      <c r="I19" s="72">
        <f>(C19-B19)/B19</f>
        <v>6.0874264344726967E-2</v>
      </c>
    </row>
    <row r="20" spans="1:9" ht="11.25" customHeight="1">
      <c r="A20" s="37"/>
      <c r="B20" s="14"/>
      <c r="C20" s="113"/>
      <c r="D20" s="115"/>
      <c r="E20" s="117"/>
      <c r="F20" s="71"/>
      <c r="G20" s="117"/>
      <c r="I20" s="70"/>
    </row>
    <row r="21" spans="1:9" ht="20.149999999999999" customHeight="1">
      <c r="A21" s="38" t="s">
        <v>18</v>
      </c>
      <c r="B21" s="15"/>
      <c r="C21" s="114"/>
      <c r="D21" s="116"/>
      <c r="E21" s="75"/>
      <c r="F21" s="71"/>
      <c r="G21" s="75"/>
      <c r="I21" s="70"/>
    </row>
    <row r="22" spans="1:9" ht="20.149999999999999" customHeight="1">
      <c r="A22" s="39" t="s">
        <v>19</v>
      </c>
      <c r="B22" s="35">
        <f>BEN!B22</f>
        <v>28981</v>
      </c>
      <c r="C22" s="107">
        <f>BEN!C22</f>
        <v>28596</v>
      </c>
      <c r="D22" s="116">
        <f t="shared" ref="D22:D27" si="3">B22*E$2</f>
        <v>226.05179999999999</v>
      </c>
      <c r="E22" s="75">
        <f t="shared" ref="E22:E27" si="4">C22*E$2</f>
        <v>223.0488</v>
      </c>
      <c r="F22" s="71"/>
      <c r="G22" s="75">
        <f t="shared" ref="G22:G27" si="5">E22/4</f>
        <v>55.7622</v>
      </c>
      <c r="I22" s="70"/>
    </row>
    <row r="23" spans="1:9" ht="19.5" customHeight="1">
      <c r="A23" s="39" t="s">
        <v>20</v>
      </c>
      <c r="B23" s="35">
        <f>BEN!B23</f>
        <v>386664.55091849528</v>
      </c>
      <c r="C23" s="107">
        <f>BEN!C23</f>
        <v>168399.98249037482</v>
      </c>
      <c r="D23" s="116">
        <f t="shared" si="3"/>
        <v>3015.9834971642631</v>
      </c>
      <c r="E23" s="75">
        <f t="shared" si="4"/>
        <v>1313.5198634249236</v>
      </c>
      <c r="F23" s="71"/>
      <c r="G23" s="75">
        <f t="shared" si="5"/>
        <v>328.37996585623091</v>
      </c>
      <c r="I23" s="70"/>
    </row>
    <row r="24" spans="1:9" ht="20.149999999999999" customHeight="1">
      <c r="A24" s="39" t="s">
        <v>21</v>
      </c>
      <c r="B24" s="35">
        <f>BEN!B24</f>
        <v>39488</v>
      </c>
      <c r="C24" s="107">
        <f>BEN!C24</f>
        <v>40258</v>
      </c>
      <c r="D24" s="116">
        <f t="shared" si="3"/>
        <v>308.00639999999999</v>
      </c>
      <c r="E24" s="75">
        <f t="shared" si="4"/>
        <v>314.01240000000001</v>
      </c>
      <c r="F24" s="71"/>
      <c r="G24" s="75">
        <f t="shared" si="5"/>
        <v>78.503100000000003</v>
      </c>
      <c r="I24" s="70"/>
    </row>
    <row r="25" spans="1:9" ht="20.149999999999999" customHeight="1">
      <c r="A25" s="39" t="s">
        <v>22</v>
      </c>
      <c r="B25" s="35">
        <f>BEN!B25</f>
        <v>17870.162771830986</v>
      </c>
      <c r="C25" s="107">
        <f>BEN!C25</f>
        <v>20979.342799999999</v>
      </c>
      <c r="D25" s="116">
        <f t="shared" si="3"/>
        <v>139.3872696202817</v>
      </c>
      <c r="E25" s="75">
        <f t="shared" si="4"/>
        <v>163.63887383999997</v>
      </c>
      <c r="F25" s="71"/>
      <c r="G25" s="75">
        <f t="shared" si="5"/>
        <v>40.909718459999993</v>
      </c>
      <c r="I25" s="70"/>
    </row>
    <row r="26" spans="1:9" ht="18.75" customHeight="1">
      <c r="A26" s="42" t="s">
        <v>23</v>
      </c>
      <c r="B26" s="35">
        <f>BEN!B26</f>
        <v>82318.425885847711</v>
      </c>
      <c r="C26" s="107">
        <f>BEN!C26</f>
        <v>86025</v>
      </c>
      <c r="D26" s="116">
        <f t="shared" si="3"/>
        <v>642.08372190961211</v>
      </c>
      <c r="E26" s="75">
        <f t="shared" si="4"/>
        <v>670.995</v>
      </c>
      <c r="F26" s="71"/>
      <c r="G26" s="75">
        <f t="shared" si="5"/>
        <v>167.74875</v>
      </c>
      <c r="I26" s="70"/>
    </row>
    <row r="27" spans="1:9" ht="20.149999999999999" customHeight="1">
      <c r="A27" s="39" t="s">
        <v>24</v>
      </c>
      <c r="B27" s="35">
        <f>BEN!B27</f>
        <v>399752.6369697912</v>
      </c>
      <c r="C27" s="107">
        <f>BEN!C27</f>
        <v>454175</v>
      </c>
      <c r="D27" s="116">
        <f t="shared" si="3"/>
        <v>3118.0705683643714</v>
      </c>
      <c r="E27" s="75">
        <f t="shared" si="4"/>
        <v>3542.5650000000001</v>
      </c>
      <c r="F27" s="71"/>
      <c r="G27" s="75">
        <f t="shared" si="5"/>
        <v>885.64125000000001</v>
      </c>
      <c r="I27" s="70"/>
    </row>
    <row r="28" spans="1:9" ht="10.5" customHeight="1">
      <c r="A28" s="39"/>
      <c r="B28" s="15"/>
      <c r="C28" s="114"/>
      <c r="D28" s="116"/>
      <c r="E28" s="75"/>
      <c r="F28" s="71"/>
      <c r="G28" s="75"/>
      <c r="I28" s="70"/>
    </row>
    <row r="29" spans="1:9" ht="20.149999999999999" customHeight="1" thickBot="1">
      <c r="A29" s="40" t="s">
        <v>17</v>
      </c>
      <c r="B29" s="36">
        <f>BEN!B29</f>
        <v>955074.77654596511</v>
      </c>
      <c r="C29" s="108">
        <f>SUM(C22:C28)</f>
        <v>798433.32529037481</v>
      </c>
      <c r="D29" s="112">
        <f>SUM(D22:D28)</f>
        <v>7449.583257058528</v>
      </c>
      <c r="E29" s="78">
        <f>SUM(E22:E28)</f>
        <v>6227.7799372649242</v>
      </c>
      <c r="F29" s="71"/>
      <c r="G29" s="78">
        <f>SUM(G22:G28)</f>
        <v>1556.9449843162311</v>
      </c>
      <c r="I29" s="72">
        <f>(C29-B29)/B29</f>
        <v>-0.16400962008659181</v>
      </c>
    </row>
    <row r="30" spans="1:9" ht="12" customHeight="1">
      <c r="A30" s="37"/>
      <c r="B30" s="14"/>
      <c r="C30" s="73"/>
      <c r="D30" s="115"/>
      <c r="E30" s="74"/>
      <c r="F30" s="71"/>
      <c r="G30" s="75"/>
      <c r="I30" s="66"/>
    </row>
    <row r="31" spans="1:9" ht="20.149999999999999" customHeight="1">
      <c r="A31" s="38" t="s">
        <v>25</v>
      </c>
      <c r="B31" s="15"/>
      <c r="C31" s="73"/>
      <c r="D31" s="116"/>
      <c r="E31" s="74"/>
      <c r="F31" s="71"/>
      <c r="G31" s="75"/>
      <c r="I31" s="66"/>
    </row>
    <row r="32" spans="1:9" ht="20.149999999999999" customHeight="1">
      <c r="A32" s="39" t="s">
        <v>26</v>
      </c>
      <c r="B32" s="35">
        <f>BEN!B32</f>
        <v>18532</v>
      </c>
      <c r="C32" s="67">
        <f>BEN!C32</f>
        <v>17858</v>
      </c>
      <c r="D32" s="116">
        <f>B32*E$2</f>
        <v>144.5496</v>
      </c>
      <c r="E32" s="74">
        <f>C32*E$2</f>
        <v>139.29239999999999</v>
      </c>
      <c r="F32" s="71"/>
      <c r="G32" s="75">
        <f>E32/4</f>
        <v>34.823099999999997</v>
      </c>
      <c r="I32" s="70">
        <f>(C32-B32)/B32</f>
        <v>-3.6369522987265271E-2</v>
      </c>
    </row>
    <row r="33" spans="1:9" ht="10.5" customHeight="1" thickBot="1">
      <c r="A33" s="43"/>
      <c r="B33" s="36"/>
      <c r="C33" s="76"/>
      <c r="D33" s="112"/>
      <c r="E33" s="77"/>
      <c r="F33" s="71"/>
      <c r="G33" s="78"/>
      <c r="I33" s="66"/>
    </row>
    <row r="34" spans="1:9" s="3" customFormat="1" ht="19.5" customHeight="1" thickBot="1">
      <c r="A34" s="44" t="s">
        <v>27</v>
      </c>
      <c r="B34" s="19">
        <f>B8+B19+B29+B32</f>
        <v>1339400.0057220724</v>
      </c>
      <c r="C34" s="79">
        <f>C8+C19+C29+C32</f>
        <v>1247795.6725549446</v>
      </c>
      <c r="D34" s="119">
        <f>D8+D19+D29+D32</f>
        <v>10447.320044632166</v>
      </c>
      <c r="E34" s="80">
        <f>E8+E19+E29+E32</f>
        <v>9732.8062459285702</v>
      </c>
      <c r="F34" s="81"/>
      <c r="G34" s="80">
        <f>G8+G19+G29+G32</f>
        <v>2433.2015614821426</v>
      </c>
      <c r="H34" s="82"/>
      <c r="I34" s="83">
        <f>(C34-B34)/B34</f>
        <v>-6.8392065682980022E-2</v>
      </c>
    </row>
    <row r="35" spans="1:9" s="3" customFormat="1" ht="23.25" customHeight="1">
      <c r="A35" s="45" t="s">
        <v>28</v>
      </c>
      <c r="B35" s="48"/>
      <c r="C35" s="84"/>
      <c r="D35" s="120"/>
      <c r="E35" s="85"/>
      <c r="F35" s="81"/>
      <c r="G35" s="86"/>
      <c r="H35" s="82"/>
      <c r="I35" s="82"/>
    </row>
    <row r="36" spans="1:9" s="3" customFormat="1" ht="23.25" customHeight="1">
      <c r="A36" s="87"/>
      <c r="B36" s="88"/>
      <c r="C36" s="84"/>
      <c r="D36" s="121"/>
      <c r="E36" s="89"/>
      <c r="F36" s="81"/>
      <c r="G36" s="90"/>
      <c r="H36" s="82"/>
      <c r="I36" s="23"/>
    </row>
    <row r="37" spans="1:9" ht="20.149999999999999" customHeight="1">
      <c r="A37" s="39" t="s">
        <v>48</v>
      </c>
      <c r="B37" s="35">
        <f>BEN!B37</f>
        <v>166881</v>
      </c>
      <c r="C37" s="67">
        <f>BEN!C37</f>
        <v>0</v>
      </c>
      <c r="D37" s="116">
        <f t="shared" ref="D37" si="6">B37*E$2</f>
        <v>1301.6717999999998</v>
      </c>
      <c r="E37" s="74">
        <f>C37*E$2</f>
        <v>0</v>
      </c>
      <c r="F37" s="71"/>
      <c r="G37" s="75">
        <f>E37/4</f>
        <v>0</v>
      </c>
    </row>
    <row r="38" spans="1:9" ht="20.149999999999999" customHeight="1">
      <c r="A38" s="39" t="s">
        <v>46</v>
      </c>
      <c r="B38" s="35">
        <f>BEN!B38</f>
        <v>0</v>
      </c>
      <c r="C38" s="67">
        <f>BEN!C38</f>
        <v>0</v>
      </c>
      <c r="D38" s="124">
        <f>B38*$E$2</f>
        <v>0</v>
      </c>
      <c r="E38" s="74">
        <f>C38*$E$2</f>
        <v>0</v>
      </c>
      <c r="F38" s="71"/>
      <c r="G38" s="75">
        <f>E38/4</f>
        <v>0</v>
      </c>
    </row>
    <row r="39" spans="1:9" ht="20.149999999999999" customHeight="1" thickBot="1">
      <c r="A39" s="46"/>
      <c r="B39" s="41"/>
      <c r="C39" s="67"/>
      <c r="D39" s="112"/>
      <c r="E39" s="74"/>
      <c r="F39" s="71"/>
      <c r="G39" s="75"/>
    </row>
    <row r="40" spans="1:9" s="3" customFormat="1" ht="20.149999999999999" customHeight="1" thickBot="1">
      <c r="A40" s="44" t="s">
        <v>29</v>
      </c>
      <c r="B40" s="91">
        <f>SUM(B37:B39)</f>
        <v>166881</v>
      </c>
      <c r="C40" s="92">
        <f>SUM(C37:C39)</f>
        <v>0</v>
      </c>
      <c r="D40" s="93">
        <f>SUM(D37:D39)</f>
        <v>1301.6717999999998</v>
      </c>
      <c r="E40" s="94">
        <f>SUM(E37:E39)</f>
        <v>0</v>
      </c>
      <c r="F40" s="71"/>
      <c r="G40" s="94">
        <f>SUM(G37:G39)</f>
        <v>0</v>
      </c>
      <c r="H40" s="82"/>
      <c r="I40" s="23"/>
    </row>
    <row r="41" spans="1:9" ht="16.5" thickBot="1">
      <c r="A41" s="47" t="s">
        <v>30</v>
      </c>
      <c r="B41" s="95">
        <f>B34+B40</f>
        <v>1506281.0057220724</v>
      </c>
      <c r="C41" s="96">
        <f>C34+C40</f>
        <v>1247795.6725549446</v>
      </c>
      <c r="D41" s="97">
        <f>D34+D40</f>
        <v>11748.991844632166</v>
      </c>
      <c r="E41" s="98">
        <f>E34+E40</f>
        <v>9732.8062459285702</v>
      </c>
      <c r="F41" s="99"/>
      <c r="G41" s="98">
        <f>G34+G40</f>
        <v>2433.2015614821426</v>
      </c>
      <c r="I41" s="82"/>
    </row>
    <row r="42" spans="1:9" ht="16.5" thickBot="1"/>
    <row r="43" spans="1:9" ht="16.5" thickBot="1">
      <c r="A43" s="24"/>
      <c r="E43" s="100">
        <f>ROUND(E41,0)</f>
        <v>9733</v>
      </c>
      <c r="G43" s="100">
        <f>E43/4</f>
        <v>2433.25</v>
      </c>
    </row>
    <row r="44" spans="1:9">
      <c r="A44" s="25"/>
    </row>
    <row r="45" spans="1:9">
      <c r="A45" s="25"/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1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5"/>
  <sheetViews>
    <sheetView showGridLines="0" topLeftCell="A4" zoomScaleNormal="100" workbookViewId="0">
      <selection activeCell="J4" sqref="J4"/>
    </sheetView>
  </sheetViews>
  <sheetFormatPr defaultColWidth="11" defaultRowHeight="16"/>
  <cols>
    <col min="1" max="1" width="77.81640625" style="23" customWidth="1"/>
    <col min="2" max="3" width="12.1796875" style="23" customWidth="1"/>
    <col min="4" max="4" width="14.453125" style="23" customWidth="1"/>
    <col min="5" max="5" width="12.1796875" style="23" customWidth="1"/>
    <col min="6" max="6" width="3.54296875" style="23" customWidth="1"/>
    <col min="7" max="7" width="12.1796875" style="23" customWidth="1"/>
    <col min="8" max="8" width="4" style="23" customWidth="1"/>
    <col min="9" max="9" width="11.81640625" style="23" customWidth="1"/>
    <col min="10" max="10" width="3.81640625" style="1" customWidth="1"/>
    <col min="11" max="16384" width="11" style="1"/>
  </cols>
  <sheetData>
    <row r="1" spans="1:9">
      <c r="A1" s="26"/>
      <c r="B1" s="125" t="s">
        <v>32</v>
      </c>
      <c r="C1" s="126"/>
      <c r="D1" s="125" t="s">
        <v>33</v>
      </c>
      <c r="E1" s="127"/>
      <c r="G1" s="14"/>
      <c r="I1" s="49" t="s">
        <v>0</v>
      </c>
    </row>
    <row r="2" spans="1:9">
      <c r="A2" s="27" t="s">
        <v>49</v>
      </c>
      <c r="B2" s="103"/>
      <c r="C2" s="50"/>
      <c r="D2" s="51" t="s">
        <v>43</v>
      </c>
      <c r="E2" s="52">
        <v>5.4999999999999997E-3</v>
      </c>
      <c r="F2" s="53"/>
      <c r="G2" s="54"/>
      <c r="I2" s="55" t="s">
        <v>1</v>
      </c>
    </row>
    <row r="3" spans="1:9">
      <c r="A3" s="27" t="s">
        <v>2</v>
      </c>
      <c r="B3" s="58" t="s">
        <v>3</v>
      </c>
      <c r="C3" s="57" t="s">
        <v>3</v>
      </c>
      <c r="D3" s="58" t="s">
        <v>3</v>
      </c>
      <c r="E3" s="57" t="s">
        <v>3</v>
      </c>
      <c r="F3" s="56"/>
      <c r="G3" s="16" t="s">
        <v>35</v>
      </c>
      <c r="I3" s="55" t="s">
        <v>51</v>
      </c>
    </row>
    <row r="4" spans="1:9">
      <c r="A4" s="27" t="s">
        <v>4</v>
      </c>
      <c r="B4" s="58"/>
      <c r="C4" s="57"/>
      <c r="D4" s="58"/>
      <c r="E4" s="57"/>
      <c r="F4" s="56"/>
      <c r="G4" s="16" t="s">
        <v>36</v>
      </c>
      <c r="I4" s="59" t="s">
        <v>52</v>
      </c>
    </row>
    <row r="5" spans="1:9" ht="16.5" thickBot="1">
      <c r="A5" s="28"/>
      <c r="B5" s="61" t="s">
        <v>47</v>
      </c>
      <c r="C5" s="62" t="s">
        <v>50</v>
      </c>
      <c r="D5" s="61" t="s">
        <v>47</v>
      </c>
      <c r="E5" s="62" t="s">
        <v>50</v>
      </c>
      <c r="F5" s="60"/>
      <c r="G5" s="17" t="s">
        <v>50</v>
      </c>
      <c r="I5" s="104" t="s">
        <v>5</v>
      </c>
    </row>
    <row r="6" spans="1:9">
      <c r="A6" s="30"/>
      <c r="B6" s="34" t="s">
        <v>6</v>
      </c>
      <c r="C6" s="105" t="s">
        <v>6</v>
      </c>
      <c r="D6" s="109" t="s">
        <v>6</v>
      </c>
      <c r="E6" s="64" t="s">
        <v>6</v>
      </c>
      <c r="F6" s="63"/>
      <c r="G6" s="64" t="s">
        <v>6</v>
      </c>
      <c r="I6" s="66"/>
    </row>
    <row r="7" spans="1:9" ht="20.149999999999999" customHeight="1">
      <c r="A7" s="31" t="s">
        <v>7</v>
      </c>
      <c r="B7" s="29"/>
      <c r="C7" s="106"/>
      <c r="D7" s="110"/>
      <c r="E7" s="65"/>
      <c r="F7" s="63"/>
      <c r="G7" s="65"/>
      <c r="I7" s="66"/>
    </row>
    <row r="8" spans="1:9" ht="30" customHeight="1">
      <c r="A8" s="32" t="s">
        <v>8</v>
      </c>
      <c r="B8" s="35">
        <f>BEN!B8</f>
        <v>63602.047529425225</v>
      </c>
      <c r="C8" s="107">
        <f>BEN!C8</f>
        <v>110917.49974368229</v>
      </c>
      <c r="D8" s="111">
        <f>B8*E2</f>
        <v>349.8112614118387</v>
      </c>
      <c r="E8" s="69">
        <f>C8*E2</f>
        <v>610.0462485902525</v>
      </c>
      <c r="F8" s="68"/>
      <c r="G8" s="69">
        <f>E8/4</f>
        <v>152.51156214756313</v>
      </c>
      <c r="I8" s="70">
        <f>(C8-B8)/B8</f>
        <v>0.74392970119974144</v>
      </c>
    </row>
    <row r="9" spans="1:9" ht="12.75" customHeight="1" thickBot="1">
      <c r="A9" s="33"/>
      <c r="B9" s="36"/>
      <c r="C9" s="108"/>
      <c r="D9" s="112"/>
      <c r="E9" s="78"/>
      <c r="F9" s="71"/>
      <c r="G9" s="78"/>
      <c r="I9" s="72"/>
    </row>
    <row r="10" spans="1:9" ht="8.25" customHeight="1">
      <c r="A10" s="37"/>
      <c r="B10" s="14"/>
      <c r="C10" s="113"/>
      <c r="D10" s="115"/>
      <c r="E10" s="117"/>
      <c r="F10" s="71"/>
      <c r="G10" s="117"/>
      <c r="I10" s="70"/>
    </row>
    <row r="11" spans="1:9" ht="20.149999999999999" customHeight="1">
      <c r="A11" s="38" t="s">
        <v>9</v>
      </c>
      <c r="B11" s="15"/>
      <c r="C11" s="114"/>
      <c r="D11" s="116"/>
      <c r="E11" s="75"/>
      <c r="F11" s="71"/>
      <c r="G11" s="75"/>
      <c r="I11" s="70"/>
    </row>
    <row r="12" spans="1:9" ht="20.149999999999999" customHeight="1">
      <c r="A12" s="39" t="s">
        <v>10</v>
      </c>
      <c r="B12" s="35">
        <f>BEN!B12</f>
        <v>35434</v>
      </c>
      <c r="C12" s="107">
        <f>BEN!C12</f>
        <v>39206</v>
      </c>
      <c r="D12" s="116">
        <f t="shared" ref="D12:D17" si="0">B12*E$2</f>
        <v>194.887</v>
      </c>
      <c r="E12" s="75">
        <f t="shared" ref="E12:E17" si="1">C12*E$2</f>
        <v>215.63299999999998</v>
      </c>
      <c r="F12" s="71"/>
      <c r="G12" s="75">
        <f t="shared" ref="G12:G17" si="2">E12/4</f>
        <v>53.908249999999995</v>
      </c>
      <c r="I12" s="70"/>
    </row>
    <row r="13" spans="1:9" ht="20.149999999999999" customHeight="1">
      <c r="A13" s="39" t="s">
        <v>11</v>
      </c>
      <c r="B13" s="35">
        <f>BEN!B13</f>
        <v>0</v>
      </c>
      <c r="C13" s="107">
        <f>BEN!C13</f>
        <v>0</v>
      </c>
      <c r="D13" s="116">
        <f t="shared" si="0"/>
        <v>0</v>
      </c>
      <c r="E13" s="75">
        <f t="shared" si="1"/>
        <v>0</v>
      </c>
      <c r="F13" s="71"/>
      <c r="G13" s="75">
        <f t="shared" si="2"/>
        <v>0</v>
      </c>
      <c r="I13" s="70"/>
    </row>
    <row r="14" spans="1:9" ht="20.149999999999999" customHeight="1">
      <c r="A14" s="39" t="s">
        <v>13</v>
      </c>
      <c r="B14" s="35">
        <f>BEN!B14</f>
        <v>30677.587200000002</v>
      </c>
      <c r="C14" s="107">
        <f>BEN!C14</f>
        <v>26000</v>
      </c>
      <c r="D14" s="116">
        <f t="shared" si="0"/>
        <v>168.7267296</v>
      </c>
      <c r="E14" s="75">
        <f t="shared" si="1"/>
        <v>143</v>
      </c>
      <c r="F14" s="71"/>
      <c r="G14" s="75">
        <f t="shared" si="2"/>
        <v>35.75</v>
      </c>
      <c r="I14" s="70"/>
    </row>
    <row r="15" spans="1:9" ht="20.149999999999999" customHeight="1">
      <c r="A15" s="39" t="s">
        <v>14</v>
      </c>
      <c r="B15" s="35">
        <f>BEN!B15</f>
        <v>130982.59444668207</v>
      </c>
      <c r="C15" s="107">
        <f>BEN!C15</f>
        <v>142988.84752088759</v>
      </c>
      <c r="D15" s="116">
        <f t="shared" si="0"/>
        <v>720.40426945675131</v>
      </c>
      <c r="E15" s="75">
        <f t="shared" si="1"/>
        <v>786.43866136488168</v>
      </c>
      <c r="F15" s="71"/>
      <c r="G15" s="75">
        <f t="shared" si="2"/>
        <v>196.60966534122042</v>
      </c>
      <c r="I15" s="70"/>
    </row>
    <row r="16" spans="1:9" ht="20.149999999999999" customHeight="1">
      <c r="A16" s="39" t="s">
        <v>15</v>
      </c>
      <c r="B16" s="35">
        <f>BEN!B16</f>
        <v>92376</v>
      </c>
      <c r="C16" s="107">
        <f>BEN!C16</f>
        <v>96254</v>
      </c>
      <c r="D16" s="116">
        <f t="shared" si="0"/>
        <v>508.06799999999998</v>
      </c>
      <c r="E16" s="75">
        <f t="shared" si="1"/>
        <v>529.39699999999993</v>
      </c>
      <c r="F16" s="71"/>
      <c r="G16" s="75">
        <f t="shared" si="2"/>
        <v>132.34924999999998</v>
      </c>
      <c r="I16" s="70"/>
    </row>
    <row r="17" spans="1:9" ht="20.149999999999999" customHeight="1">
      <c r="A17" s="39" t="s">
        <v>16</v>
      </c>
      <c r="B17" s="35">
        <f>BEN!B17</f>
        <v>12721</v>
      </c>
      <c r="C17" s="107">
        <f>BEN!C17</f>
        <v>16138</v>
      </c>
      <c r="D17" s="116">
        <f t="shared" si="0"/>
        <v>69.965499999999992</v>
      </c>
      <c r="E17" s="75">
        <f t="shared" si="1"/>
        <v>88.759</v>
      </c>
      <c r="F17" s="71"/>
      <c r="G17" s="75">
        <f t="shared" si="2"/>
        <v>22.18975</v>
      </c>
      <c r="I17" s="70"/>
    </row>
    <row r="18" spans="1:9" ht="11.25" customHeight="1">
      <c r="A18" s="39"/>
      <c r="B18" s="15"/>
      <c r="C18" s="114"/>
      <c r="D18" s="116"/>
      <c r="E18" s="75"/>
      <c r="F18" s="71"/>
      <c r="G18" s="75"/>
      <c r="I18" s="70"/>
    </row>
    <row r="19" spans="1:9" ht="20.149999999999999" customHeight="1" thickBot="1">
      <c r="A19" s="40" t="s">
        <v>17</v>
      </c>
      <c r="B19" s="36">
        <f>SUM(B12:B18)</f>
        <v>302191.18164668209</v>
      </c>
      <c r="C19" s="108">
        <f>SUM(C12:C18)</f>
        <v>320586.84752088762</v>
      </c>
      <c r="D19" s="112">
        <f>SUM(D12:D18)</f>
        <v>1662.0514990567513</v>
      </c>
      <c r="E19" s="78">
        <f>SUM(E12:E18)</f>
        <v>1763.2276613648817</v>
      </c>
      <c r="F19" s="71"/>
      <c r="G19" s="78">
        <f>SUM(G12:G18)</f>
        <v>440.80691534122042</v>
      </c>
      <c r="I19" s="72">
        <f>(C19-B19)/B19</f>
        <v>6.0874264344726967E-2</v>
      </c>
    </row>
    <row r="20" spans="1:9" ht="11.25" customHeight="1">
      <c r="A20" s="37"/>
      <c r="B20" s="14"/>
      <c r="C20" s="113"/>
      <c r="D20" s="115"/>
      <c r="E20" s="117"/>
      <c r="F20" s="71"/>
      <c r="G20" s="117"/>
      <c r="I20" s="70"/>
    </row>
    <row r="21" spans="1:9" ht="20.149999999999999" customHeight="1">
      <c r="A21" s="38" t="s">
        <v>18</v>
      </c>
      <c r="B21" s="15"/>
      <c r="C21" s="114"/>
      <c r="D21" s="116"/>
      <c r="E21" s="75"/>
      <c r="F21" s="71"/>
      <c r="G21" s="75"/>
      <c r="I21" s="70"/>
    </row>
    <row r="22" spans="1:9" ht="20.149999999999999" customHeight="1">
      <c r="A22" s="39" t="s">
        <v>19</v>
      </c>
      <c r="B22" s="35">
        <f>BEN!B22</f>
        <v>28981</v>
      </c>
      <c r="C22" s="107">
        <f>BEN!C22</f>
        <v>28596</v>
      </c>
      <c r="D22" s="116">
        <f t="shared" ref="D22:D27" si="3">B22*E$2</f>
        <v>159.3955</v>
      </c>
      <c r="E22" s="75">
        <f t="shared" ref="E22:E27" si="4">C22*E$2</f>
        <v>157.27799999999999</v>
      </c>
      <c r="F22" s="71"/>
      <c r="G22" s="75">
        <f t="shared" ref="G22:G27" si="5">E22/4</f>
        <v>39.319499999999998</v>
      </c>
      <c r="I22" s="70"/>
    </row>
    <row r="23" spans="1:9" ht="19.5" customHeight="1">
      <c r="A23" s="39" t="s">
        <v>20</v>
      </c>
      <c r="B23" s="35">
        <f>BEN!B23</f>
        <v>386664.55091849528</v>
      </c>
      <c r="C23" s="107">
        <f>BEN!C23</f>
        <v>168399.98249037482</v>
      </c>
      <c r="D23" s="116">
        <f t="shared" si="3"/>
        <v>2126.6550300517238</v>
      </c>
      <c r="E23" s="75">
        <f t="shared" si="4"/>
        <v>926.19990369706147</v>
      </c>
      <c r="F23" s="71"/>
      <c r="G23" s="75">
        <f t="shared" si="5"/>
        <v>231.54997592426537</v>
      </c>
      <c r="I23" s="70"/>
    </row>
    <row r="24" spans="1:9" ht="20.149999999999999" customHeight="1">
      <c r="A24" s="39" t="s">
        <v>21</v>
      </c>
      <c r="B24" s="35">
        <f>BEN!B24</f>
        <v>39488</v>
      </c>
      <c r="C24" s="107">
        <f>BEN!C24</f>
        <v>40258</v>
      </c>
      <c r="D24" s="116">
        <f t="shared" si="3"/>
        <v>217.184</v>
      </c>
      <c r="E24" s="75">
        <f t="shared" si="4"/>
        <v>221.41899999999998</v>
      </c>
      <c r="F24" s="71"/>
      <c r="G24" s="75">
        <f t="shared" si="5"/>
        <v>55.354749999999996</v>
      </c>
      <c r="I24" s="70"/>
    </row>
    <row r="25" spans="1:9" ht="20.149999999999999" customHeight="1">
      <c r="A25" s="39" t="s">
        <v>22</v>
      </c>
      <c r="B25" s="35">
        <f>BEN!B25</f>
        <v>17870.162771830986</v>
      </c>
      <c r="C25" s="107">
        <f>BEN!C25</f>
        <v>20979.342799999999</v>
      </c>
      <c r="D25" s="116">
        <f t="shared" si="3"/>
        <v>98.285895245070421</v>
      </c>
      <c r="E25" s="75">
        <f t="shared" si="4"/>
        <v>115.38638539999998</v>
      </c>
      <c r="F25" s="71"/>
      <c r="G25" s="75">
        <f t="shared" si="5"/>
        <v>28.846596349999995</v>
      </c>
      <c r="I25" s="70"/>
    </row>
    <row r="26" spans="1:9" ht="18.75" customHeight="1">
      <c r="A26" s="42" t="s">
        <v>23</v>
      </c>
      <c r="B26" s="35">
        <f>BEN!B26</f>
        <v>82318.425885847711</v>
      </c>
      <c r="C26" s="107">
        <f>BEN!C26</f>
        <v>86025</v>
      </c>
      <c r="D26" s="116">
        <f t="shared" si="3"/>
        <v>452.75134237216241</v>
      </c>
      <c r="E26" s="75">
        <f t="shared" si="4"/>
        <v>473.13749999999999</v>
      </c>
      <c r="F26" s="71"/>
      <c r="G26" s="75">
        <f t="shared" si="5"/>
        <v>118.284375</v>
      </c>
      <c r="I26" s="70"/>
    </row>
    <row r="27" spans="1:9" ht="20.149999999999999" customHeight="1">
      <c r="A27" s="39" t="s">
        <v>24</v>
      </c>
      <c r="B27" s="35">
        <f>BEN!B27</f>
        <v>399752.6369697912</v>
      </c>
      <c r="C27" s="107">
        <f>BEN!C27</f>
        <v>454175</v>
      </c>
      <c r="D27" s="116">
        <f t="shared" si="3"/>
        <v>2198.6395033338513</v>
      </c>
      <c r="E27" s="75">
        <f t="shared" si="4"/>
        <v>2497.9624999999996</v>
      </c>
      <c r="F27" s="71"/>
      <c r="G27" s="75">
        <f t="shared" si="5"/>
        <v>624.49062499999991</v>
      </c>
      <c r="I27" s="70"/>
    </row>
    <row r="28" spans="1:9" ht="10.5" customHeight="1">
      <c r="A28" s="39"/>
      <c r="B28" s="15"/>
      <c r="C28" s="114"/>
      <c r="D28" s="116"/>
      <c r="E28" s="75"/>
      <c r="F28" s="71"/>
      <c r="G28" s="75"/>
      <c r="I28" s="70"/>
    </row>
    <row r="29" spans="1:9" ht="20.149999999999999" customHeight="1" thickBot="1">
      <c r="A29" s="40" t="s">
        <v>17</v>
      </c>
      <c r="B29" s="36">
        <f>BEN!B29</f>
        <v>955074.77654596511</v>
      </c>
      <c r="C29" s="108">
        <f>SUM(C22:C28)</f>
        <v>798433.32529037481</v>
      </c>
      <c r="D29" s="112">
        <f>SUM(D22:D28)</f>
        <v>5252.9112710028085</v>
      </c>
      <c r="E29" s="78">
        <f>SUM(E22:E28)</f>
        <v>4391.3832890970607</v>
      </c>
      <c r="F29" s="71"/>
      <c r="G29" s="78">
        <f>SUM(G22:G28)</f>
        <v>1097.8458222742652</v>
      </c>
      <c r="I29" s="72">
        <f>(C29-B29)/B29</f>
        <v>-0.16400962008659181</v>
      </c>
    </row>
    <row r="30" spans="1:9" ht="12" customHeight="1">
      <c r="A30" s="37"/>
      <c r="B30" s="14"/>
      <c r="C30" s="73"/>
      <c r="D30" s="115"/>
      <c r="E30" s="74"/>
      <c r="F30" s="71"/>
      <c r="G30" s="75"/>
      <c r="I30" s="66"/>
    </row>
    <row r="31" spans="1:9" ht="20.149999999999999" customHeight="1">
      <c r="A31" s="38" t="s">
        <v>25</v>
      </c>
      <c r="B31" s="15"/>
      <c r="C31" s="73"/>
      <c r="D31" s="116"/>
      <c r="E31" s="74"/>
      <c r="F31" s="71"/>
      <c r="G31" s="75"/>
      <c r="I31" s="66"/>
    </row>
    <row r="32" spans="1:9" ht="20.149999999999999" customHeight="1">
      <c r="A32" s="39" t="s">
        <v>26</v>
      </c>
      <c r="B32" s="35">
        <f>BEN!B32</f>
        <v>18532</v>
      </c>
      <c r="C32" s="67">
        <f>BEN!C32</f>
        <v>17858</v>
      </c>
      <c r="D32" s="116">
        <f>B32*E$2</f>
        <v>101.92599999999999</v>
      </c>
      <c r="E32" s="74">
        <f>C32*E$2</f>
        <v>98.218999999999994</v>
      </c>
      <c r="F32" s="71"/>
      <c r="G32" s="75">
        <f>E32/4</f>
        <v>24.554749999999999</v>
      </c>
      <c r="I32" s="70">
        <f>(C32-B32)/B32</f>
        <v>-3.6369522987265271E-2</v>
      </c>
    </row>
    <row r="33" spans="1:9" ht="10.5" customHeight="1" thickBot="1">
      <c r="A33" s="43"/>
      <c r="B33" s="36"/>
      <c r="C33" s="76"/>
      <c r="D33" s="112"/>
      <c r="E33" s="77"/>
      <c r="F33" s="71"/>
      <c r="G33" s="78"/>
      <c r="I33" s="66"/>
    </row>
    <row r="34" spans="1:9" s="3" customFormat="1" ht="19.5" customHeight="1" thickBot="1">
      <c r="A34" s="44" t="s">
        <v>27</v>
      </c>
      <c r="B34" s="19">
        <f>B8+B19+B29+B32</f>
        <v>1339400.0057220724</v>
      </c>
      <c r="C34" s="79">
        <f>C8+C19+C29+C32</f>
        <v>1247795.6725549446</v>
      </c>
      <c r="D34" s="119">
        <f>D8+D19+D29+D32</f>
        <v>7366.7000314713987</v>
      </c>
      <c r="E34" s="80">
        <f>E8+E19+E29+E32</f>
        <v>6862.8761990521953</v>
      </c>
      <c r="F34" s="81"/>
      <c r="G34" s="80">
        <f>G8+G19+G29+G32</f>
        <v>1715.7190497630488</v>
      </c>
      <c r="H34" s="82"/>
      <c r="I34" s="83">
        <f>(C34-B34)/B34</f>
        <v>-6.8392065682980022E-2</v>
      </c>
    </row>
    <row r="35" spans="1:9" s="3" customFormat="1" ht="23.25" customHeight="1">
      <c r="A35" s="45" t="s">
        <v>28</v>
      </c>
      <c r="B35" s="48"/>
      <c r="C35" s="84"/>
      <c r="D35" s="120"/>
      <c r="E35" s="85"/>
      <c r="F35" s="81"/>
      <c r="G35" s="86"/>
      <c r="H35" s="82"/>
      <c r="I35" s="82"/>
    </row>
    <row r="36" spans="1:9" s="3" customFormat="1" ht="23.25" customHeight="1">
      <c r="A36" s="87"/>
      <c r="B36" s="88"/>
      <c r="C36" s="84"/>
      <c r="D36" s="121"/>
      <c r="E36" s="89"/>
      <c r="F36" s="81"/>
      <c r="G36" s="90"/>
      <c r="H36" s="82"/>
      <c r="I36" s="23"/>
    </row>
    <row r="37" spans="1:9" ht="20.149999999999999" customHeight="1">
      <c r="A37" s="39" t="s">
        <v>48</v>
      </c>
      <c r="B37" s="35">
        <f>BEN!B37</f>
        <v>166881</v>
      </c>
      <c r="C37" s="67">
        <f>BEN!C37</f>
        <v>0</v>
      </c>
      <c r="D37" s="116">
        <f t="shared" ref="D37" si="6">B37*E$2</f>
        <v>917.8454999999999</v>
      </c>
      <c r="E37" s="74">
        <f>C37*E$2</f>
        <v>0</v>
      </c>
      <c r="F37" s="71"/>
      <c r="G37" s="75">
        <f>E37/4</f>
        <v>0</v>
      </c>
    </row>
    <row r="38" spans="1:9" ht="20.149999999999999" customHeight="1">
      <c r="A38" s="39" t="s">
        <v>46</v>
      </c>
      <c r="B38" s="35">
        <f>BEN!B38</f>
        <v>0</v>
      </c>
      <c r="C38" s="67">
        <f>BEN!C38</f>
        <v>0</v>
      </c>
      <c r="D38" s="124">
        <f>B38*$E$2</f>
        <v>0</v>
      </c>
      <c r="E38" s="74">
        <f>C38*$E$2</f>
        <v>0</v>
      </c>
      <c r="F38" s="71"/>
      <c r="G38" s="75">
        <f>E38/4</f>
        <v>0</v>
      </c>
    </row>
    <row r="39" spans="1:9" ht="20.149999999999999" customHeight="1" thickBot="1">
      <c r="A39" s="46"/>
      <c r="B39" s="41"/>
      <c r="C39" s="67"/>
      <c r="D39" s="112"/>
      <c r="E39" s="74"/>
      <c r="F39" s="71"/>
      <c r="G39" s="75"/>
    </row>
    <row r="40" spans="1:9" s="3" customFormat="1" ht="20.149999999999999" customHeight="1" thickBot="1">
      <c r="A40" s="44" t="s">
        <v>29</v>
      </c>
      <c r="B40" s="91">
        <f>SUM(B37:B39)</f>
        <v>166881</v>
      </c>
      <c r="C40" s="92">
        <f>SUM(C37:C39)</f>
        <v>0</v>
      </c>
      <c r="D40" s="93">
        <f>SUM(D37:D39)</f>
        <v>917.8454999999999</v>
      </c>
      <c r="E40" s="94">
        <f>SUM(E37:E39)</f>
        <v>0</v>
      </c>
      <c r="F40" s="71"/>
      <c r="G40" s="94">
        <f>SUM(G37:G39)</f>
        <v>0</v>
      </c>
      <c r="H40" s="82"/>
      <c r="I40" s="23"/>
    </row>
    <row r="41" spans="1:9" ht="16.5" thickBot="1">
      <c r="A41" s="47" t="s">
        <v>30</v>
      </c>
      <c r="B41" s="95">
        <f>B34+B40</f>
        <v>1506281.0057220724</v>
      </c>
      <c r="C41" s="96">
        <f>C34+C40</f>
        <v>1247795.6725549446</v>
      </c>
      <c r="D41" s="97">
        <f>D34+D40</f>
        <v>8284.5455314713981</v>
      </c>
      <c r="E41" s="98">
        <f>E34+E40</f>
        <v>6862.8761990521953</v>
      </c>
      <c r="F41" s="99"/>
      <c r="G41" s="98">
        <f>G34+G40</f>
        <v>1715.7190497630488</v>
      </c>
      <c r="I41" s="82"/>
    </row>
    <row r="42" spans="1:9" ht="16.5" thickBot="1"/>
    <row r="43" spans="1:9" ht="16.5" thickBot="1">
      <c r="A43" s="24"/>
      <c r="E43" s="100">
        <f>ROUND(E41,0)</f>
        <v>6863</v>
      </c>
      <c r="G43" s="100">
        <f>E43/4</f>
        <v>1715.75</v>
      </c>
    </row>
    <row r="44" spans="1:9">
      <c r="A44" s="25"/>
    </row>
    <row r="45" spans="1:9">
      <c r="A45" s="25"/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1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91552AC99AD746ACA931F6FADE85AC" ma:contentTypeVersion="20" ma:contentTypeDescription="Create a new document." ma:contentTypeScope="" ma:versionID="f567aa70a65f29f3ab2bfaacf5c13465">
  <xsd:schema xmlns:xsd="http://www.w3.org/2001/XMLSchema" xmlns:xs="http://www.w3.org/2001/XMLSchema" xmlns:p="http://schemas.microsoft.com/office/2006/metadata/properties" xmlns:ns2="9531799f-03d3-4eea-9293-7da2f8eec02e" xmlns:ns3="7142fb8c-34c4-4812-9772-edce9c0f7708" targetNamespace="http://schemas.microsoft.com/office/2006/metadata/properties" ma:root="true" ma:fieldsID="f451948f55b47410cc384ff084ad3963" ns2:_="" ns3:_="">
    <xsd:import namespace="9531799f-03d3-4eea-9293-7da2f8eec02e"/>
    <xsd:import namespace="7142fb8c-34c4-4812-9772-edce9c0f7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odified0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1799f-03d3-4eea-9293-7da2f8eec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13d5854-bcb9-4b42-9a63-6204cccce6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odified0" ma:index="20" nillable="true" ma:displayName="Modified " ma:format="DateOnly" ma:internalName="Modified0">
      <xsd:simpleType>
        <xsd:restriction base="dms:DateTim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2fb8c-34c4-4812-9772-edce9c0f770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71862d-a4a8-4b22-824a-e843a9960b35}" ma:internalName="TaxCatchAll" ma:showField="CatchAllData" ma:web="7142fb8c-34c4-4812-9772-edce9c0f7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42fb8c-34c4-4812-9772-edce9c0f7708" xsi:nil="true"/>
    <lcf76f155ced4ddcb4097134ff3c332f xmlns="9531799f-03d3-4eea-9293-7da2f8eec02e">
      <Terms xmlns="http://schemas.microsoft.com/office/infopath/2007/PartnerControls"/>
    </lcf76f155ced4ddcb4097134ff3c332f>
    <Modified0 xmlns="9531799f-03d3-4eea-9293-7da2f8eec02e" xsi:nil="true"/>
  </documentManagement>
</p:properties>
</file>

<file path=customXml/itemProps1.xml><?xml version="1.0" encoding="utf-8"?>
<ds:datastoreItem xmlns:ds="http://schemas.openxmlformats.org/officeDocument/2006/customXml" ds:itemID="{7FFFEFC7-F7D5-4B2B-8C48-0C6B87D9F8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204F84-A186-4BEC-8897-50CD474C7B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31799f-03d3-4eea-9293-7da2f8eec02e"/>
    <ds:schemaRef ds:uri="7142fb8c-34c4-4812-9772-edce9c0f7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180324-4788-4700-8BA3-5937F0B12B7B}">
  <ds:schemaRefs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531799f-03d3-4eea-9293-7da2f8eec02e"/>
    <ds:schemaRef ds:uri="7142fb8c-34c4-4812-9772-edce9c0f770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BEN</vt:lpstr>
      <vt:lpstr>F2C</vt:lpstr>
      <vt:lpstr>M2A</vt:lpstr>
      <vt:lpstr>M2B</vt:lpstr>
      <vt:lpstr>M2C</vt:lpstr>
      <vt:lpstr>M3A</vt:lpstr>
      <vt:lpstr>M3B</vt:lpstr>
      <vt:lpstr>M3C</vt:lpstr>
      <vt:lpstr>M3D</vt:lpstr>
      <vt:lpstr>M3E</vt:lpstr>
      <vt:lpstr>M4A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Ben Jonson House Estimated Service Charges</dc:title>
  <dc:subject>Estimated service charges, Barbican Estate</dc:subject>
  <dc:creator>Revenues Section</dc:creator>
  <cp:keywords>Estimated service charges, Barbican Estate</cp:keywords>
  <dc:description>Estimated service charges, Barbican Estate</dc:description>
  <cp:lastModifiedBy>Stanton, Iain</cp:lastModifiedBy>
  <cp:revision/>
  <cp:lastPrinted>2025-06-18T13:25:04Z</cp:lastPrinted>
  <dcterms:created xsi:type="dcterms:W3CDTF">1996-10-14T23:33:28Z</dcterms:created>
  <dcterms:modified xsi:type="dcterms:W3CDTF">2025-07-16T09:20:24Z</dcterms:modified>
  <cp:category>Estimated service charges, Barbican Estate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ca86e8-6fb5-45dd-bb08-a8d185fa5301_Enabled">
    <vt:lpwstr>true</vt:lpwstr>
  </property>
  <property fmtid="{D5CDD505-2E9C-101B-9397-08002B2CF9AE}" pid="3" name="MSIP_Label_8eca86e8-6fb5-45dd-bb08-a8d185fa5301_SetDate">
    <vt:lpwstr>2021-02-23T16:16:20Z</vt:lpwstr>
  </property>
  <property fmtid="{D5CDD505-2E9C-101B-9397-08002B2CF9AE}" pid="4" name="MSIP_Label_8eca86e8-6fb5-45dd-bb08-a8d185fa5301_Method">
    <vt:lpwstr>Standard</vt:lpwstr>
  </property>
  <property fmtid="{D5CDD505-2E9C-101B-9397-08002B2CF9AE}" pid="5" name="MSIP_Label_8eca86e8-6fb5-45dd-bb08-a8d185fa5301_Name">
    <vt:lpwstr>Official</vt:lpwstr>
  </property>
  <property fmtid="{D5CDD505-2E9C-101B-9397-08002B2CF9AE}" pid="6" name="MSIP_Label_8eca86e8-6fb5-45dd-bb08-a8d185fa5301_SiteId">
    <vt:lpwstr>9fe658cd-b3cd-4056-8519-3222ffa96be8</vt:lpwstr>
  </property>
  <property fmtid="{D5CDD505-2E9C-101B-9397-08002B2CF9AE}" pid="7" name="MSIP_Label_8eca86e8-6fb5-45dd-bb08-a8d185fa5301_ActionId">
    <vt:lpwstr>72bda179-aa23-4900-aa7f-8ff2e9bddc88</vt:lpwstr>
  </property>
  <property fmtid="{D5CDD505-2E9C-101B-9397-08002B2CF9AE}" pid="8" name="MSIP_Label_8eca86e8-6fb5-45dd-bb08-a8d185fa5301_ContentBits">
    <vt:lpwstr>0</vt:lpwstr>
  </property>
  <property fmtid="{D5CDD505-2E9C-101B-9397-08002B2CF9AE}" pid="9" name="ContentTypeId">
    <vt:lpwstr>0x010100F191552AC99AD746ACA931F6FADE85AC</vt:lpwstr>
  </property>
  <property fmtid="{D5CDD505-2E9C-101B-9397-08002B2CF9AE}" pid="10" name="MediaServiceImageTags">
    <vt:lpwstr/>
  </property>
</Properties>
</file>