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orpoflondon.sharepoint.com/sites/BarbicanServiceChargeandRevenues/Shared Documents/General/Service Charge/Actuals/202425/Webpages/"/>
    </mc:Choice>
  </mc:AlternateContent>
  <xr:revisionPtr revIDLastSave="288" documentId="8_{8851BA48-1EAA-46D3-ADC7-3D8E84311966}" xr6:coauthVersionLast="47" xr6:coauthVersionMax="47" xr10:uidLastSave="{86F34D1E-5B64-40EA-98C1-0E6F02D18F13}"/>
  <bookViews>
    <workbookView xWindow="-110" yWindow="-110" windowWidth="22780" windowHeight="14540" activeTab="5" xr2:uid="{00000000-000D-0000-FFFF-FFFF00000000}"/>
  </bookViews>
  <sheets>
    <sheet name="BRA" sheetId="1" r:id="rId1"/>
    <sheet name="118" sheetId="3" r:id="rId2"/>
    <sheet name="118 3, 7 &amp; 23" sheetId="7" r:id="rId3"/>
    <sheet name="119" sheetId="4" r:id="rId4"/>
    <sheet name="120" sheetId="5" r:id="rId5"/>
    <sheet name="121" sheetId="6" r:id="rId6"/>
  </sheets>
  <externalReferences>
    <externalReference r:id="rId7"/>
    <externalReference r:id="rId8"/>
    <externalReference r:id="rId9"/>
    <externalReference r:id="rId10"/>
  </externalReferences>
  <definedNames>
    <definedName name="__123Graph_A" localSheetId="1" hidden="1">'[1]annex 6 attribution to blocks '!#REF!</definedName>
    <definedName name="__123Graph_A" localSheetId="2" hidden="1">'[1]annex 6 attribution to blocks '!#REF!</definedName>
    <definedName name="__123Graph_A" localSheetId="3" hidden="1">'[1]annex 6 attribution to blocks '!#REF!</definedName>
    <definedName name="__123Graph_A" localSheetId="4" hidden="1">'[1]annex 6 attribution to blocks '!#REF!</definedName>
    <definedName name="__123Graph_A" localSheetId="5" hidden="1">'[1]annex 6 attribution to blocks '!#REF!</definedName>
    <definedName name="__123Graph_A" localSheetId="0" hidden="1">'[1]annex 6 attribution to blocks '!#REF!</definedName>
    <definedName name="__123Graph_AChart1" localSheetId="1" hidden="1">'[1]annex 6 attribution to blocks '!#REF!</definedName>
    <definedName name="__123Graph_AChart1" localSheetId="2" hidden="1">'[1]annex 6 attribution to blocks '!#REF!</definedName>
    <definedName name="__123Graph_AChart1" localSheetId="3" hidden="1">'[1]annex 6 attribution to blocks '!#REF!</definedName>
    <definedName name="__123Graph_AChart1" localSheetId="4" hidden="1">'[1]annex 6 attribution to blocks '!#REF!</definedName>
    <definedName name="__123Graph_AChart1" localSheetId="5" hidden="1">'[1]annex 6 attribution to blocks '!#REF!</definedName>
    <definedName name="__123Graph_AChart1" localSheetId="0" hidden="1">'[1]annex 6 attribution to blocks '!#REF!</definedName>
    <definedName name="__123Graph_AChart10" localSheetId="1" hidden="1">'[1]annex 6 attribution to blocks '!#REF!</definedName>
    <definedName name="__123Graph_AChart10" localSheetId="2" hidden="1">'[1]annex 6 attribution to blocks '!#REF!</definedName>
    <definedName name="__123Graph_AChart10" localSheetId="3" hidden="1">'[1]annex 6 attribution to blocks '!#REF!</definedName>
    <definedName name="__123Graph_AChart10" localSheetId="4" hidden="1">'[1]annex 6 attribution to blocks '!#REF!</definedName>
    <definedName name="__123Graph_AChart10" localSheetId="5" hidden="1">'[1]annex 6 attribution to blocks '!#REF!</definedName>
    <definedName name="__123Graph_AChart10" localSheetId="0" hidden="1">'[1]annex 6 attribution to blocks '!#REF!</definedName>
    <definedName name="__123Graph_AChart11" localSheetId="1" hidden="1">'[1]annex 6 attribution to blocks '!#REF!</definedName>
    <definedName name="__123Graph_AChart11" localSheetId="2" hidden="1">'[1]annex 6 attribution to blocks '!#REF!</definedName>
    <definedName name="__123Graph_AChart11" localSheetId="3" hidden="1">'[1]annex 6 attribution to blocks '!#REF!</definedName>
    <definedName name="__123Graph_AChart11" localSheetId="4" hidden="1">'[1]annex 6 attribution to blocks '!#REF!</definedName>
    <definedName name="__123Graph_AChart11" localSheetId="5" hidden="1">'[1]annex 6 attribution to blocks '!#REF!</definedName>
    <definedName name="__123Graph_AChart11" localSheetId="0" hidden="1">'[1]annex 6 attribution to blocks '!#REF!</definedName>
    <definedName name="__123Graph_AChart12" localSheetId="1" hidden="1">'[1]annex 6 attribution to blocks '!#REF!</definedName>
    <definedName name="__123Graph_AChart12" localSheetId="2" hidden="1">'[1]annex 6 attribution to blocks '!#REF!</definedName>
    <definedName name="__123Graph_AChart12" localSheetId="3" hidden="1">'[1]annex 6 attribution to blocks '!#REF!</definedName>
    <definedName name="__123Graph_AChart12" localSheetId="4" hidden="1">'[1]annex 6 attribution to blocks '!#REF!</definedName>
    <definedName name="__123Graph_AChart12" localSheetId="5" hidden="1">'[1]annex 6 attribution to blocks '!#REF!</definedName>
    <definedName name="__123Graph_AChart12" localSheetId="0" hidden="1">'[1]annex 6 attribution to blocks '!#REF!</definedName>
    <definedName name="__123Graph_AChart13" localSheetId="1" hidden="1">'[1]annex 6 attribution to blocks '!#REF!</definedName>
    <definedName name="__123Graph_AChart13" localSheetId="2" hidden="1">'[1]annex 6 attribution to blocks '!#REF!</definedName>
    <definedName name="__123Graph_AChart13" localSheetId="3" hidden="1">'[1]annex 6 attribution to blocks '!#REF!</definedName>
    <definedName name="__123Graph_AChart13" localSheetId="4" hidden="1">'[1]annex 6 attribution to blocks '!#REF!</definedName>
    <definedName name="__123Graph_AChart13" localSheetId="5" hidden="1">'[1]annex 6 attribution to blocks '!#REF!</definedName>
    <definedName name="__123Graph_AChart13" localSheetId="0" hidden="1">'[1]annex 6 attribution to blocks '!#REF!</definedName>
    <definedName name="__123Graph_AChart14" localSheetId="1" hidden="1">'[1]annex 6 attribution to blocks '!#REF!</definedName>
    <definedName name="__123Graph_AChart14" localSheetId="2" hidden="1">'[1]annex 6 attribution to blocks '!#REF!</definedName>
    <definedName name="__123Graph_AChart14" localSheetId="3" hidden="1">'[1]annex 6 attribution to blocks '!#REF!</definedName>
    <definedName name="__123Graph_AChart14" localSheetId="4" hidden="1">'[1]annex 6 attribution to blocks '!#REF!</definedName>
    <definedName name="__123Graph_AChart14" localSheetId="5" hidden="1">'[1]annex 6 attribution to blocks '!#REF!</definedName>
    <definedName name="__123Graph_AChart14" localSheetId="0" hidden="1">'[1]annex 6 attribution to blocks '!#REF!</definedName>
    <definedName name="__123Graph_AChart15" localSheetId="1" hidden="1">'[1]annex 6 attribution to blocks '!#REF!</definedName>
    <definedName name="__123Graph_AChart15" localSheetId="2" hidden="1">'[1]annex 6 attribution to blocks '!#REF!</definedName>
    <definedName name="__123Graph_AChart15" localSheetId="3" hidden="1">'[1]annex 6 attribution to blocks '!#REF!</definedName>
    <definedName name="__123Graph_AChart15" localSheetId="4" hidden="1">'[1]annex 6 attribution to blocks '!#REF!</definedName>
    <definedName name="__123Graph_AChart15" localSheetId="5" hidden="1">'[1]annex 6 attribution to blocks '!#REF!</definedName>
    <definedName name="__123Graph_AChart15" localSheetId="0" hidden="1">'[1]annex 6 attribution to blocks '!#REF!</definedName>
    <definedName name="__123Graph_AChart16" localSheetId="1" hidden="1">'[1]annex 6 attribution to blocks '!#REF!</definedName>
    <definedName name="__123Graph_AChart16" localSheetId="2" hidden="1">'[1]annex 6 attribution to blocks '!#REF!</definedName>
    <definedName name="__123Graph_AChart16" localSheetId="3" hidden="1">'[1]annex 6 attribution to blocks '!#REF!</definedName>
    <definedName name="__123Graph_AChart16" localSheetId="4" hidden="1">'[1]annex 6 attribution to blocks '!#REF!</definedName>
    <definedName name="__123Graph_AChart16" localSheetId="5" hidden="1">'[1]annex 6 attribution to blocks '!#REF!</definedName>
    <definedName name="__123Graph_AChart16" localSheetId="0" hidden="1">'[1]annex 6 attribution to blocks '!#REF!</definedName>
    <definedName name="__123Graph_AChart17" localSheetId="1" hidden="1">'[1]annex 6 attribution to blocks '!#REF!</definedName>
    <definedName name="__123Graph_AChart17" localSheetId="2" hidden="1">'[1]annex 6 attribution to blocks '!#REF!</definedName>
    <definedName name="__123Graph_AChart17" localSheetId="3" hidden="1">'[1]annex 6 attribution to blocks '!#REF!</definedName>
    <definedName name="__123Graph_AChart17" localSheetId="4" hidden="1">'[1]annex 6 attribution to blocks '!#REF!</definedName>
    <definedName name="__123Graph_AChart17" localSheetId="5" hidden="1">'[1]annex 6 attribution to blocks '!#REF!</definedName>
    <definedName name="__123Graph_AChart17" localSheetId="0" hidden="1">'[1]annex 6 attribution to blocks '!#REF!</definedName>
    <definedName name="__123Graph_AChart18" localSheetId="1" hidden="1">'[1]annex 6 attribution to blocks '!#REF!</definedName>
    <definedName name="__123Graph_AChart18" localSheetId="2" hidden="1">'[1]annex 6 attribution to blocks '!#REF!</definedName>
    <definedName name="__123Graph_AChart18" localSheetId="3" hidden="1">'[1]annex 6 attribution to blocks '!#REF!</definedName>
    <definedName name="__123Graph_AChart18" localSheetId="4" hidden="1">'[1]annex 6 attribution to blocks '!#REF!</definedName>
    <definedName name="__123Graph_AChart18" localSheetId="5" hidden="1">'[1]annex 6 attribution to blocks '!#REF!</definedName>
    <definedName name="__123Graph_AChart18" localSheetId="0" hidden="1">'[1]annex 6 attribution to blocks '!#REF!</definedName>
    <definedName name="__123Graph_AChart19" localSheetId="1" hidden="1">'[1]annex 6 attribution to blocks '!#REF!</definedName>
    <definedName name="__123Graph_AChart19" localSheetId="2" hidden="1">'[1]annex 6 attribution to blocks '!#REF!</definedName>
    <definedName name="__123Graph_AChart19" localSheetId="3" hidden="1">'[1]annex 6 attribution to blocks '!#REF!</definedName>
    <definedName name="__123Graph_AChart19" localSheetId="4" hidden="1">'[1]annex 6 attribution to blocks '!#REF!</definedName>
    <definedName name="__123Graph_AChart19" localSheetId="5" hidden="1">'[1]annex 6 attribution to blocks '!#REF!</definedName>
    <definedName name="__123Graph_AChart19" localSheetId="0" hidden="1">'[1]annex 6 attribution to blocks '!#REF!</definedName>
    <definedName name="__123Graph_AChart2" localSheetId="1" hidden="1">'[1]annex 6 attribution to blocks '!#REF!</definedName>
    <definedName name="__123Graph_AChart2" localSheetId="2" hidden="1">'[1]annex 6 attribution to blocks '!#REF!</definedName>
    <definedName name="__123Graph_AChart2" localSheetId="3" hidden="1">'[1]annex 6 attribution to blocks '!#REF!</definedName>
    <definedName name="__123Graph_AChart2" localSheetId="4" hidden="1">'[1]annex 6 attribution to blocks '!#REF!</definedName>
    <definedName name="__123Graph_AChart2" localSheetId="5" hidden="1">'[1]annex 6 attribution to blocks '!#REF!</definedName>
    <definedName name="__123Graph_AChart2" localSheetId="0" hidden="1">'[1]annex 6 attribution to blocks '!#REF!</definedName>
    <definedName name="__123Graph_AChart20" localSheetId="1" hidden="1">'[1]annex 6 attribution to blocks '!#REF!</definedName>
    <definedName name="__123Graph_AChart20" localSheetId="2" hidden="1">'[1]annex 6 attribution to blocks '!#REF!</definedName>
    <definedName name="__123Graph_AChart20" localSheetId="3" hidden="1">'[1]annex 6 attribution to blocks '!#REF!</definedName>
    <definedName name="__123Graph_AChart20" localSheetId="4" hidden="1">'[1]annex 6 attribution to blocks '!#REF!</definedName>
    <definedName name="__123Graph_AChart20" localSheetId="5" hidden="1">'[1]annex 6 attribution to blocks '!#REF!</definedName>
    <definedName name="__123Graph_AChart20" localSheetId="0" hidden="1">'[1]annex 6 attribution to blocks '!#REF!</definedName>
    <definedName name="__123Graph_AChart21" localSheetId="1" hidden="1">'[1]annex 6 attribution to blocks '!#REF!</definedName>
    <definedName name="__123Graph_AChart21" localSheetId="2" hidden="1">'[1]annex 6 attribution to blocks '!#REF!</definedName>
    <definedName name="__123Graph_AChart21" localSheetId="3" hidden="1">'[1]annex 6 attribution to blocks '!#REF!</definedName>
    <definedName name="__123Graph_AChart21" localSheetId="4" hidden="1">'[1]annex 6 attribution to blocks '!#REF!</definedName>
    <definedName name="__123Graph_AChart21" localSheetId="5" hidden="1">'[1]annex 6 attribution to blocks '!#REF!</definedName>
    <definedName name="__123Graph_AChart21" localSheetId="0" hidden="1">'[1]annex 6 attribution to blocks '!#REF!</definedName>
    <definedName name="__123Graph_AChart3" localSheetId="1" hidden="1">'[1]annex 6 attribution to blocks '!#REF!</definedName>
    <definedName name="__123Graph_AChart3" localSheetId="2" hidden="1">'[1]annex 6 attribution to blocks '!#REF!</definedName>
    <definedName name="__123Graph_AChart3" localSheetId="3" hidden="1">'[1]annex 6 attribution to blocks '!#REF!</definedName>
    <definedName name="__123Graph_AChart3" localSheetId="4" hidden="1">'[1]annex 6 attribution to blocks '!#REF!</definedName>
    <definedName name="__123Graph_AChart3" localSheetId="5" hidden="1">'[1]annex 6 attribution to blocks '!#REF!</definedName>
    <definedName name="__123Graph_AChart3" localSheetId="0" hidden="1">'[1]annex 6 attribution to blocks '!#REF!</definedName>
    <definedName name="__123Graph_AChart4" localSheetId="1" hidden="1">'[1]annex 6 attribution to blocks '!#REF!</definedName>
    <definedName name="__123Graph_AChart4" localSheetId="2" hidden="1">'[1]annex 6 attribution to blocks '!#REF!</definedName>
    <definedName name="__123Graph_AChart4" localSheetId="3" hidden="1">'[1]annex 6 attribution to blocks '!#REF!</definedName>
    <definedName name="__123Graph_AChart4" localSheetId="4" hidden="1">'[1]annex 6 attribution to blocks '!#REF!</definedName>
    <definedName name="__123Graph_AChart4" localSheetId="5" hidden="1">'[1]annex 6 attribution to blocks '!#REF!</definedName>
    <definedName name="__123Graph_AChart4" localSheetId="0" hidden="1">'[1]annex 6 attribution to blocks '!#REF!</definedName>
    <definedName name="__123Graph_AChart5" localSheetId="1" hidden="1">'[1]annex 6 attribution to blocks '!#REF!</definedName>
    <definedName name="__123Graph_AChart5" localSheetId="2" hidden="1">'[1]annex 6 attribution to blocks '!#REF!</definedName>
    <definedName name="__123Graph_AChart5" localSheetId="3" hidden="1">'[1]annex 6 attribution to blocks '!#REF!</definedName>
    <definedName name="__123Graph_AChart5" localSheetId="4" hidden="1">'[1]annex 6 attribution to blocks '!#REF!</definedName>
    <definedName name="__123Graph_AChart5" localSheetId="5" hidden="1">'[1]annex 6 attribution to blocks '!#REF!</definedName>
    <definedName name="__123Graph_AChart5" localSheetId="0" hidden="1">'[1]annex 6 attribution to blocks '!#REF!</definedName>
    <definedName name="__123Graph_AChart6" localSheetId="1" hidden="1">'[1]annex 6 attribution to blocks '!#REF!</definedName>
    <definedName name="__123Graph_AChart6" localSheetId="2" hidden="1">'[1]annex 6 attribution to blocks '!#REF!</definedName>
    <definedName name="__123Graph_AChart6" localSheetId="3" hidden="1">'[1]annex 6 attribution to blocks '!#REF!</definedName>
    <definedName name="__123Graph_AChart6" localSheetId="4" hidden="1">'[1]annex 6 attribution to blocks '!#REF!</definedName>
    <definedName name="__123Graph_AChart6" localSheetId="5" hidden="1">'[1]annex 6 attribution to blocks '!#REF!</definedName>
    <definedName name="__123Graph_AChart6" localSheetId="0" hidden="1">'[1]annex 6 attribution to blocks '!#REF!</definedName>
    <definedName name="__123Graph_AChart7" localSheetId="1" hidden="1">'[1]annex 6 attribution to blocks '!#REF!</definedName>
    <definedName name="__123Graph_AChart7" localSheetId="2" hidden="1">'[1]annex 6 attribution to blocks '!#REF!</definedName>
    <definedName name="__123Graph_AChart7" localSheetId="3" hidden="1">'[1]annex 6 attribution to blocks '!#REF!</definedName>
    <definedName name="__123Graph_AChart7" localSheetId="4" hidden="1">'[1]annex 6 attribution to blocks '!#REF!</definedName>
    <definedName name="__123Graph_AChart7" localSheetId="5" hidden="1">'[1]annex 6 attribution to blocks '!#REF!</definedName>
    <definedName name="__123Graph_AChart7" localSheetId="0" hidden="1">'[1]annex 6 attribution to blocks '!#REF!</definedName>
    <definedName name="__123Graph_AChart8" localSheetId="1" hidden="1">'[2]annex 6 attribution to blocks '!#REF!</definedName>
    <definedName name="__123Graph_AChart8" localSheetId="2" hidden="1">'[2]annex 6 attribution to blocks '!#REF!</definedName>
    <definedName name="__123Graph_AChart8" localSheetId="3" hidden="1">'[2]annex 6 attribution to blocks '!#REF!</definedName>
    <definedName name="__123Graph_AChart8" localSheetId="4" hidden="1">'[2]annex 6 attribution to blocks '!#REF!</definedName>
    <definedName name="__123Graph_AChart8" localSheetId="5" hidden="1">'[2]annex 6 attribution to blocks '!#REF!</definedName>
    <definedName name="__123Graph_AChart8" localSheetId="0" hidden="1">'[2]annex 6 attribution to blocks '!#REF!</definedName>
    <definedName name="__123Graph_AChart8" hidden="1">[3]A!#REF!</definedName>
    <definedName name="__123Graph_AChart9" localSheetId="1" hidden="1">'[1]annex 6 attribution to blocks '!#REF!</definedName>
    <definedName name="__123Graph_AChart9" localSheetId="2" hidden="1">'[1]annex 6 attribution to blocks '!#REF!</definedName>
    <definedName name="__123Graph_AChart9" localSheetId="3" hidden="1">'[1]annex 6 attribution to blocks '!#REF!</definedName>
    <definedName name="__123Graph_AChart9" localSheetId="4" hidden="1">'[1]annex 6 attribution to blocks '!#REF!</definedName>
    <definedName name="__123Graph_AChart9" localSheetId="5" hidden="1">'[1]annex 6 attribution to blocks '!#REF!</definedName>
    <definedName name="__123Graph_AChart9" localSheetId="0" hidden="1">'[1]annex 6 attribution to blocks '!#REF!</definedName>
    <definedName name="__123Graph_ACurrent" localSheetId="1" hidden="1">'[1]annex 6 attribution to blocks '!#REF!</definedName>
    <definedName name="__123Graph_ACurrent" localSheetId="2" hidden="1">'[1]annex 6 attribution to blocks '!#REF!</definedName>
    <definedName name="__123Graph_ACurrent" localSheetId="3" hidden="1">'[1]annex 6 attribution to blocks '!#REF!</definedName>
    <definedName name="__123Graph_ACurrent" localSheetId="4" hidden="1">'[1]annex 6 attribution to blocks '!#REF!</definedName>
    <definedName name="__123Graph_ACurrent" localSheetId="5" hidden="1">'[1]annex 6 attribution to blocks '!#REF!</definedName>
    <definedName name="__123Graph_ACurrent" localSheetId="0" hidden="1">'[1]annex 6 attribution to blocks '!#REF!</definedName>
    <definedName name="__123Graph_X" localSheetId="1" hidden="1">'[1]annex 6 attribution to blocks '!#REF!</definedName>
    <definedName name="__123Graph_X" localSheetId="2" hidden="1">'[1]annex 6 attribution to blocks '!#REF!</definedName>
    <definedName name="__123Graph_X" localSheetId="3" hidden="1">'[1]annex 6 attribution to blocks '!#REF!</definedName>
    <definedName name="__123Graph_X" localSheetId="4" hidden="1">'[1]annex 6 attribution to blocks '!#REF!</definedName>
    <definedName name="__123Graph_X" localSheetId="5" hidden="1">'[1]annex 6 attribution to blocks '!#REF!</definedName>
    <definedName name="__123Graph_X" localSheetId="0" hidden="1">'[1]annex 6 attribution to blocks '!#REF!</definedName>
    <definedName name="__123Graph_XChart1" localSheetId="1" hidden="1">'[1]annex 6 attribution to blocks '!#REF!</definedName>
    <definedName name="__123Graph_XChart1" localSheetId="2" hidden="1">'[1]annex 6 attribution to blocks '!#REF!</definedName>
    <definedName name="__123Graph_XChart1" localSheetId="3" hidden="1">'[1]annex 6 attribution to blocks '!#REF!</definedName>
    <definedName name="__123Graph_XChart1" localSheetId="4" hidden="1">'[1]annex 6 attribution to blocks '!#REF!</definedName>
    <definedName name="__123Graph_XChart1" localSheetId="5" hidden="1">'[1]annex 6 attribution to blocks '!#REF!</definedName>
    <definedName name="__123Graph_XChart1" localSheetId="0" hidden="1">'[1]annex 6 attribution to blocks '!#REF!</definedName>
    <definedName name="__123Graph_XChart10" localSheetId="1" hidden="1">'[1]annex 6 attribution to blocks '!#REF!</definedName>
    <definedName name="__123Graph_XChart10" localSheetId="2" hidden="1">'[1]annex 6 attribution to blocks '!#REF!</definedName>
    <definedName name="__123Graph_XChart10" localSheetId="3" hidden="1">'[1]annex 6 attribution to blocks '!#REF!</definedName>
    <definedName name="__123Graph_XChart10" localSheetId="4" hidden="1">'[1]annex 6 attribution to blocks '!#REF!</definedName>
    <definedName name="__123Graph_XChart10" localSheetId="5" hidden="1">'[1]annex 6 attribution to blocks '!#REF!</definedName>
    <definedName name="__123Graph_XChart10" localSheetId="0" hidden="1">'[1]annex 6 attribution to blocks '!#REF!</definedName>
    <definedName name="__123Graph_XChart11" localSheetId="1" hidden="1">'[1]annex 6 attribution to blocks '!#REF!</definedName>
    <definedName name="__123Graph_XChart11" localSheetId="2" hidden="1">'[1]annex 6 attribution to blocks '!#REF!</definedName>
    <definedName name="__123Graph_XChart11" localSheetId="3" hidden="1">'[1]annex 6 attribution to blocks '!#REF!</definedName>
    <definedName name="__123Graph_XChart11" localSheetId="4" hidden="1">'[1]annex 6 attribution to blocks '!#REF!</definedName>
    <definedName name="__123Graph_XChart11" localSheetId="5" hidden="1">'[1]annex 6 attribution to blocks '!#REF!</definedName>
    <definedName name="__123Graph_XChart11" localSheetId="0" hidden="1">'[1]annex 6 attribution to blocks '!#REF!</definedName>
    <definedName name="__123Graph_XChart12" localSheetId="1" hidden="1">'[1]annex 6 attribution to blocks '!#REF!</definedName>
    <definedName name="__123Graph_XChart12" localSheetId="2" hidden="1">'[1]annex 6 attribution to blocks '!#REF!</definedName>
    <definedName name="__123Graph_XChart12" localSheetId="3" hidden="1">'[1]annex 6 attribution to blocks '!#REF!</definedName>
    <definedName name="__123Graph_XChart12" localSheetId="4" hidden="1">'[1]annex 6 attribution to blocks '!#REF!</definedName>
    <definedName name="__123Graph_XChart12" localSheetId="5" hidden="1">'[1]annex 6 attribution to blocks '!#REF!</definedName>
    <definedName name="__123Graph_XChart12" localSheetId="0" hidden="1">'[1]annex 6 attribution to blocks '!#REF!</definedName>
    <definedName name="__123Graph_XChart13" localSheetId="1" hidden="1">'[1]annex 6 attribution to blocks '!#REF!</definedName>
    <definedName name="__123Graph_XChart13" localSheetId="2" hidden="1">'[1]annex 6 attribution to blocks '!#REF!</definedName>
    <definedName name="__123Graph_XChart13" localSheetId="3" hidden="1">'[1]annex 6 attribution to blocks '!#REF!</definedName>
    <definedName name="__123Graph_XChart13" localSheetId="4" hidden="1">'[1]annex 6 attribution to blocks '!#REF!</definedName>
    <definedName name="__123Graph_XChart13" localSheetId="5" hidden="1">'[1]annex 6 attribution to blocks '!#REF!</definedName>
    <definedName name="__123Graph_XChart13" localSheetId="0" hidden="1">'[1]annex 6 attribution to blocks '!#REF!</definedName>
    <definedName name="__123Graph_XChart14" localSheetId="1" hidden="1">'[1]annex 6 attribution to blocks '!#REF!</definedName>
    <definedName name="__123Graph_XChart14" localSheetId="2" hidden="1">'[1]annex 6 attribution to blocks '!#REF!</definedName>
    <definedName name="__123Graph_XChart14" localSheetId="3" hidden="1">'[1]annex 6 attribution to blocks '!#REF!</definedName>
    <definedName name="__123Graph_XChart14" localSheetId="4" hidden="1">'[1]annex 6 attribution to blocks '!#REF!</definedName>
    <definedName name="__123Graph_XChart14" localSheetId="5" hidden="1">'[1]annex 6 attribution to blocks '!#REF!</definedName>
    <definedName name="__123Graph_XChart14" localSheetId="0" hidden="1">'[1]annex 6 attribution to blocks '!#REF!</definedName>
    <definedName name="__123Graph_XChart15" localSheetId="1" hidden="1">'[1]annex 6 attribution to blocks '!#REF!</definedName>
    <definedName name="__123Graph_XChart15" localSheetId="2" hidden="1">'[1]annex 6 attribution to blocks '!#REF!</definedName>
    <definedName name="__123Graph_XChart15" localSheetId="3" hidden="1">'[1]annex 6 attribution to blocks '!#REF!</definedName>
    <definedName name="__123Graph_XChart15" localSheetId="4" hidden="1">'[1]annex 6 attribution to blocks '!#REF!</definedName>
    <definedName name="__123Graph_XChart15" localSheetId="5" hidden="1">'[1]annex 6 attribution to blocks '!#REF!</definedName>
    <definedName name="__123Graph_XChart15" localSheetId="0" hidden="1">'[1]annex 6 attribution to blocks '!#REF!</definedName>
    <definedName name="__123Graph_XChart16" localSheetId="1" hidden="1">'[1]annex 6 attribution to blocks '!#REF!</definedName>
    <definedName name="__123Graph_XChart16" localSheetId="2" hidden="1">'[1]annex 6 attribution to blocks '!#REF!</definedName>
    <definedName name="__123Graph_XChart16" localSheetId="3" hidden="1">'[1]annex 6 attribution to blocks '!#REF!</definedName>
    <definedName name="__123Graph_XChart16" localSheetId="4" hidden="1">'[1]annex 6 attribution to blocks '!#REF!</definedName>
    <definedName name="__123Graph_XChart16" localSheetId="5" hidden="1">'[1]annex 6 attribution to blocks '!#REF!</definedName>
    <definedName name="__123Graph_XChart16" localSheetId="0" hidden="1">'[1]annex 6 attribution to blocks '!#REF!</definedName>
    <definedName name="__123Graph_XChart17" localSheetId="1" hidden="1">'[1]annex 6 attribution to blocks '!#REF!</definedName>
    <definedName name="__123Graph_XChart17" localSheetId="2" hidden="1">'[1]annex 6 attribution to blocks '!#REF!</definedName>
    <definedName name="__123Graph_XChart17" localSheetId="3" hidden="1">'[1]annex 6 attribution to blocks '!#REF!</definedName>
    <definedName name="__123Graph_XChart17" localSheetId="4" hidden="1">'[1]annex 6 attribution to blocks '!#REF!</definedName>
    <definedName name="__123Graph_XChart17" localSheetId="5" hidden="1">'[1]annex 6 attribution to blocks '!#REF!</definedName>
    <definedName name="__123Graph_XChart17" localSheetId="0" hidden="1">'[1]annex 6 attribution to blocks '!#REF!</definedName>
    <definedName name="__123Graph_XChart18" localSheetId="1" hidden="1">'[1]annex 6 attribution to blocks '!#REF!</definedName>
    <definedName name="__123Graph_XChart18" localSheetId="2" hidden="1">'[1]annex 6 attribution to blocks '!#REF!</definedName>
    <definedName name="__123Graph_XChart18" localSheetId="3" hidden="1">'[1]annex 6 attribution to blocks '!#REF!</definedName>
    <definedName name="__123Graph_XChart18" localSheetId="4" hidden="1">'[1]annex 6 attribution to blocks '!#REF!</definedName>
    <definedName name="__123Graph_XChart18" localSheetId="5" hidden="1">'[1]annex 6 attribution to blocks '!#REF!</definedName>
    <definedName name="__123Graph_XChart18" localSheetId="0" hidden="1">'[1]annex 6 attribution to blocks '!#REF!</definedName>
    <definedName name="__123Graph_XChart19" localSheetId="1" hidden="1">'[1]annex 6 attribution to blocks '!#REF!</definedName>
    <definedName name="__123Graph_XChart19" localSheetId="2" hidden="1">'[1]annex 6 attribution to blocks '!#REF!</definedName>
    <definedName name="__123Graph_XChart19" localSheetId="3" hidden="1">'[1]annex 6 attribution to blocks '!#REF!</definedName>
    <definedName name="__123Graph_XChart19" localSheetId="4" hidden="1">'[1]annex 6 attribution to blocks '!#REF!</definedName>
    <definedName name="__123Graph_XChart19" localSheetId="5" hidden="1">'[1]annex 6 attribution to blocks '!#REF!</definedName>
    <definedName name="__123Graph_XChart19" localSheetId="0" hidden="1">'[1]annex 6 attribution to blocks '!#REF!</definedName>
    <definedName name="__123Graph_XChart2" localSheetId="1" hidden="1">'[1]annex 6 attribution to blocks '!#REF!</definedName>
    <definedName name="__123Graph_XChart2" localSheetId="2" hidden="1">'[1]annex 6 attribution to blocks '!#REF!</definedName>
    <definedName name="__123Graph_XChart2" localSheetId="3" hidden="1">'[1]annex 6 attribution to blocks '!#REF!</definedName>
    <definedName name="__123Graph_XChart2" localSheetId="4" hidden="1">'[1]annex 6 attribution to blocks '!#REF!</definedName>
    <definedName name="__123Graph_XChart2" localSheetId="5" hidden="1">'[1]annex 6 attribution to blocks '!#REF!</definedName>
    <definedName name="__123Graph_XChart2" localSheetId="0" hidden="1">'[1]annex 6 attribution to blocks '!#REF!</definedName>
    <definedName name="__123Graph_XChart20" localSheetId="1" hidden="1">'[1]annex 6 attribution to blocks '!#REF!</definedName>
    <definedName name="__123Graph_XChart20" localSheetId="2" hidden="1">'[1]annex 6 attribution to blocks '!#REF!</definedName>
    <definedName name="__123Graph_XChart20" localSheetId="3" hidden="1">'[1]annex 6 attribution to blocks '!#REF!</definedName>
    <definedName name="__123Graph_XChart20" localSheetId="4" hidden="1">'[1]annex 6 attribution to blocks '!#REF!</definedName>
    <definedName name="__123Graph_XChart20" localSheetId="5" hidden="1">'[1]annex 6 attribution to blocks '!#REF!</definedName>
    <definedName name="__123Graph_XChart20" localSheetId="0" hidden="1">'[1]annex 6 attribution to blocks '!#REF!</definedName>
    <definedName name="__123Graph_XChart21" localSheetId="1" hidden="1">'[1]annex 6 attribution to blocks '!#REF!</definedName>
    <definedName name="__123Graph_XChart21" localSheetId="2" hidden="1">'[1]annex 6 attribution to blocks '!#REF!</definedName>
    <definedName name="__123Graph_XChart21" localSheetId="3" hidden="1">'[1]annex 6 attribution to blocks '!#REF!</definedName>
    <definedName name="__123Graph_XChart21" localSheetId="4" hidden="1">'[1]annex 6 attribution to blocks '!#REF!</definedName>
    <definedName name="__123Graph_XChart21" localSheetId="5" hidden="1">'[1]annex 6 attribution to blocks '!#REF!</definedName>
    <definedName name="__123Graph_XChart21" localSheetId="0" hidden="1">'[1]annex 6 attribution to blocks '!#REF!</definedName>
    <definedName name="__123Graph_XChart3" localSheetId="1" hidden="1">'[1]annex 6 attribution to blocks '!#REF!</definedName>
    <definedName name="__123Graph_XChart3" localSheetId="2" hidden="1">'[1]annex 6 attribution to blocks '!#REF!</definedName>
    <definedName name="__123Graph_XChart3" localSheetId="3" hidden="1">'[1]annex 6 attribution to blocks '!#REF!</definedName>
    <definedName name="__123Graph_XChart3" localSheetId="4" hidden="1">'[1]annex 6 attribution to blocks '!#REF!</definedName>
    <definedName name="__123Graph_XChart3" localSheetId="5" hidden="1">'[1]annex 6 attribution to blocks '!#REF!</definedName>
    <definedName name="__123Graph_XChart3" localSheetId="0" hidden="1">'[1]annex 6 attribution to blocks '!#REF!</definedName>
    <definedName name="__123Graph_XChart4" localSheetId="1" hidden="1">'[1]annex 6 attribution to blocks '!#REF!</definedName>
    <definedName name="__123Graph_XChart4" localSheetId="2" hidden="1">'[1]annex 6 attribution to blocks '!#REF!</definedName>
    <definedName name="__123Graph_XChart4" localSheetId="3" hidden="1">'[1]annex 6 attribution to blocks '!#REF!</definedName>
    <definedName name="__123Graph_XChart4" localSheetId="4" hidden="1">'[1]annex 6 attribution to blocks '!#REF!</definedName>
    <definedName name="__123Graph_XChart4" localSheetId="5" hidden="1">'[1]annex 6 attribution to blocks '!#REF!</definedName>
    <definedName name="__123Graph_XChart4" localSheetId="0" hidden="1">'[1]annex 6 attribution to blocks '!#REF!</definedName>
    <definedName name="__123Graph_XChart5" localSheetId="1" hidden="1">'[1]annex 6 attribution to blocks '!#REF!</definedName>
    <definedName name="__123Graph_XChart5" localSheetId="2" hidden="1">'[1]annex 6 attribution to blocks '!#REF!</definedName>
    <definedName name="__123Graph_XChart5" localSheetId="3" hidden="1">'[1]annex 6 attribution to blocks '!#REF!</definedName>
    <definedName name="__123Graph_XChart5" localSheetId="4" hidden="1">'[1]annex 6 attribution to blocks '!#REF!</definedName>
    <definedName name="__123Graph_XChart5" localSheetId="5" hidden="1">'[1]annex 6 attribution to blocks '!#REF!</definedName>
    <definedName name="__123Graph_XChart5" localSheetId="0" hidden="1">'[1]annex 6 attribution to blocks '!#REF!</definedName>
    <definedName name="__123Graph_XChart6" localSheetId="1" hidden="1">'[1]annex 6 attribution to blocks '!#REF!</definedName>
    <definedName name="__123Graph_XChart6" localSheetId="2" hidden="1">'[1]annex 6 attribution to blocks '!#REF!</definedName>
    <definedName name="__123Graph_XChart6" localSheetId="3" hidden="1">'[1]annex 6 attribution to blocks '!#REF!</definedName>
    <definedName name="__123Graph_XChart6" localSheetId="4" hidden="1">'[1]annex 6 attribution to blocks '!#REF!</definedName>
    <definedName name="__123Graph_XChart6" localSheetId="5" hidden="1">'[1]annex 6 attribution to blocks '!#REF!</definedName>
    <definedName name="__123Graph_XChart6" localSheetId="0" hidden="1">'[1]annex 6 attribution to blocks '!#REF!</definedName>
    <definedName name="__123Graph_XChart7" localSheetId="1" hidden="1">'[1]annex 6 attribution to blocks '!#REF!</definedName>
    <definedName name="__123Graph_XChart7" localSheetId="2" hidden="1">'[1]annex 6 attribution to blocks '!#REF!</definedName>
    <definedName name="__123Graph_XChart7" localSheetId="3" hidden="1">'[1]annex 6 attribution to blocks '!#REF!</definedName>
    <definedName name="__123Graph_XChart7" localSheetId="4" hidden="1">'[1]annex 6 attribution to blocks '!#REF!</definedName>
    <definedName name="__123Graph_XChart7" localSheetId="5" hidden="1">'[1]annex 6 attribution to blocks '!#REF!</definedName>
    <definedName name="__123Graph_XChart7" localSheetId="0" hidden="1">'[1]annex 6 attribution to blocks '!#REF!</definedName>
    <definedName name="__123Graph_XChart8" localSheetId="1" hidden="1">'[2]annex 6 attribution to blocks '!#REF!</definedName>
    <definedName name="__123Graph_XChart8" localSheetId="2" hidden="1">'[2]annex 6 attribution to blocks '!#REF!</definedName>
    <definedName name="__123Graph_XChart8" localSheetId="3" hidden="1">'[2]annex 6 attribution to blocks '!#REF!</definedName>
    <definedName name="__123Graph_XChart8" localSheetId="4" hidden="1">'[2]annex 6 attribution to blocks '!#REF!</definedName>
    <definedName name="__123Graph_XChart8" localSheetId="5" hidden="1">'[2]annex 6 attribution to blocks '!#REF!</definedName>
    <definedName name="__123Graph_XChart8" localSheetId="0" hidden="1">'[2]annex 6 attribution to blocks '!#REF!</definedName>
    <definedName name="__123Graph_XChart8" hidden="1">[3]A!#REF!</definedName>
    <definedName name="__123Graph_XChart9" localSheetId="1" hidden="1">'[1]annex 6 attribution to blocks '!#REF!</definedName>
    <definedName name="__123Graph_XChart9" localSheetId="2" hidden="1">'[1]annex 6 attribution to blocks '!#REF!</definedName>
    <definedName name="__123Graph_XChart9" localSheetId="3" hidden="1">'[1]annex 6 attribution to blocks '!#REF!</definedName>
    <definedName name="__123Graph_XChart9" localSheetId="4" hidden="1">'[1]annex 6 attribution to blocks '!#REF!</definedName>
    <definedName name="__123Graph_XChart9" localSheetId="5" hidden="1">'[1]annex 6 attribution to blocks '!#REF!</definedName>
    <definedName name="__123Graph_XChart9" localSheetId="0" hidden="1">'[1]annex 6 attribution to blocks '!#REF!</definedName>
    <definedName name="__123Graph_XCurrent" localSheetId="1" hidden="1">'[1]annex 6 attribution to blocks '!#REF!</definedName>
    <definedName name="__123Graph_XCurrent" localSheetId="2" hidden="1">'[1]annex 6 attribution to blocks '!#REF!</definedName>
    <definedName name="__123Graph_XCurrent" localSheetId="3" hidden="1">'[1]annex 6 attribution to blocks '!#REF!</definedName>
    <definedName name="__123Graph_XCurrent" localSheetId="4" hidden="1">'[1]annex 6 attribution to blocks '!#REF!</definedName>
    <definedName name="__123Graph_XCurrent" localSheetId="5" hidden="1">'[1]annex 6 attribution to blocks '!#REF!</definedName>
    <definedName name="__123Graph_XCurrent" localSheetId="0" hidden="1">'[1]annex 6 attribution to blocks '!#REF!</definedName>
    <definedName name="ANDREWES" localSheetId="1">#REF!</definedName>
    <definedName name="ANDREWES" localSheetId="2">#REF!</definedName>
    <definedName name="ANDREWES" localSheetId="3">#REF!</definedName>
    <definedName name="ANDREWES" localSheetId="4">#REF!</definedName>
    <definedName name="ANDREWES" localSheetId="5">#REF!</definedName>
    <definedName name="ANDREWES" localSheetId="0">#REF!</definedName>
    <definedName name="BEN_JONSON" localSheetId="1">#REF!</definedName>
    <definedName name="BEN_JONSON" localSheetId="2">#REF!</definedName>
    <definedName name="BEN_JONSON" localSheetId="3">#REF!</definedName>
    <definedName name="BEN_JONSON" localSheetId="4">#REF!</definedName>
    <definedName name="BEN_JONSON" localSheetId="5">#REF!</definedName>
    <definedName name="BEN_JONSON" localSheetId="0">#REF!</definedName>
    <definedName name="BRANDON" localSheetId="1">#REF!</definedName>
    <definedName name="BRANDON" localSheetId="2">#REF!</definedName>
    <definedName name="BRANDON" localSheetId="3">#REF!</definedName>
    <definedName name="BRANDON" localSheetId="4">#REF!</definedName>
    <definedName name="BRANDON" localSheetId="5">#REF!</definedName>
    <definedName name="BRANDON" localSheetId="0">#REF!</definedName>
    <definedName name="BRETON" localSheetId="1">#REF!</definedName>
    <definedName name="BRETON" localSheetId="2">#REF!</definedName>
    <definedName name="BRETON" localSheetId="3">#REF!</definedName>
    <definedName name="BRETON" localSheetId="4">#REF!</definedName>
    <definedName name="BRETON" localSheetId="5">#REF!</definedName>
    <definedName name="BRETON" localSheetId="0">#REF!</definedName>
    <definedName name="BRYER" localSheetId="1">#REF!</definedName>
    <definedName name="BRYER" localSheetId="2">#REF!</definedName>
    <definedName name="BRYER" localSheetId="3">#REF!</definedName>
    <definedName name="BRYER" localSheetId="4">#REF!</definedName>
    <definedName name="BRYER" localSheetId="5">#REF!</definedName>
    <definedName name="BRYER" localSheetId="0">#REF!</definedName>
    <definedName name="BUNYAN" localSheetId="1">#REF!</definedName>
    <definedName name="BUNYAN" localSheetId="2">#REF!</definedName>
    <definedName name="BUNYAN" localSheetId="3">#REF!</definedName>
    <definedName name="BUNYAN" localSheetId="4">#REF!</definedName>
    <definedName name="BUNYAN" localSheetId="5">#REF!</definedName>
    <definedName name="BUNYAN" localSheetId="0">#REF!</definedName>
    <definedName name="CROMWELL" localSheetId="1">#REF!</definedName>
    <definedName name="CROMWELL" localSheetId="2">#REF!</definedName>
    <definedName name="CROMWELL" localSheetId="3">#REF!</definedName>
    <definedName name="CROMWELL" localSheetId="4">#REF!</definedName>
    <definedName name="CROMWELL" localSheetId="5">#REF!</definedName>
    <definedName name="CROMWELL" localSheetId="0">#REF!</definedName>
    <definedName name="DEFOE" localSheetId="1">#REF!</definedName>
    <definedName name="DEFOE" localSheetId="2">#REF!</definedName>
    <definedName name="DEFOE" localSheetId="3">#REF!</definedName>
    <definedName name="DEFOE" localSheetId="4">#REF!</definedName>
    <definedName name="DEFOE" localSheetId="5">#REF!</definedName>
    <definedName name="DEFOE" localSheetId="0">#REF!</definedName>
    <definedName name="GILBERT" localSheetId="1">#REF!</definedName>
    <definedName name="GILBERT" localSheetId="2">#REF!</definedName>
    <definedName name="GILBERT" localSheetId="3">#REF!</definedName>
    <definedName name="GILBERT" localSheetId="4">#REF!</definedName>
    <definedName name="GILBERT" localSheetId="5">#REF!</definedName>
    <definedName name="GILBERT" localSheetId="0">#REF!</definedName>
    <definedName name="ITEM" localSheetId="1">#REF!</definedName>
    <definedName name="ITEM" localSheetId="2">#REF!</definedName>
    <definedName name="ITEM" localSheetId="3">#REF!</definedName>
    <definedName name="ITEM" localSheetId="4">#REF!</definedName>
    <definedName name="ITEM" localSheetId="5">#REF!</definedName>
    <definedName name="ITEM" localSheetId="0">#REF!</definedName>
    <definedName name="J.TRUNDLE" localSheetId="1">#REF!</definedName>
    <definedName name="J.TRUNDLE" localSheetId="2">#REF!</definedName>
    <definedName name="J.TRUNDLE" localSheetId="3">#REF!</definedName>
    <definedName name="J.TRUNDLE" localSheetId="4">#REF!</definedName>
    <definedName name="J.TRUNDLE" localSheetId="5">#REF!</definedName>
    <definedName name="J.TRUNDLE" localSheetId="0">#REF!</definedName>
    <definedName name="L.JONES" localSheetId="1">#REF!</definedName>
    <definedName name="L.JONES" localSheetId="2">#REF!</definedName>
    <definedName name="L.JONES" localSheetId="3">#REF!</definedName>
    <definedName name="L.JONES" localSheetId="4">#REF!</definedName>
    <definedName name="L.JONES" localSheetId="5">#REF!</definedName>
    <definedName name="L.JONES" localSheetId="0">#REF!</definedName>
    <definedName name="LAUDERDALE" localSheetId="1">#REF!</definedName>
    <definedName name="LAUDERDALE" localSheetId="2">#REF!</definedName>
    <definedName name="LAUDERDALE" localSheetId="3">#REF!</definedName>
    <definedName name="LAUDERDALE" localSheetId="4">#REF!</definedName>
    <definedName name="LAUDERDALE" localSheetId="5">#REF!</definedName>
    <definedName name="LAUDERDALE" localSheetId="0">#REF!</definedName>
    <definedName name="MILTON" localSheetId="1">#REF!</definedName>
    <definedName name="MILTON" localSheetId="2">#REF!</definedName>
    <definedName name="MILTON" localSheetId="3">#REF!</definedName>
    <definedName name="MILTON" localSheetId="4">#REF!</definedName>
    <definedName name="MILTON" localSheetId="5">#REF!</definedName>
    <definedName name="MILTON" localSheetId="0">#REF!</definedName>
    <definedName name="MOUNTJOY" localSheetId="1">#REF!</definedName>
    <definedName name="MOUNTJOY" localSheetId="2">#REF!</definedName>
    <definedName name="MOUNTJOY" localSheetId="3">#REF!</definedName>
    <definedName name="MOUNTJOY" localSheetId="4">#REF!</definedName>
    <definedName name="MOUNTJOY" localSheetId="5">#REF!</definedName>
    <definedName name="MOUNTJOY" localSheetId="0">#REF!</definedName>
    <definedName name="Print_Area_MI">#REF!</definedName>
    <definedName name="SEDDON" localSheetId="1">#REF!</definedName>
    <definedName name="SEDDON" localSheetId="2">#REF!</definedName>
    <definedName name="SEDDON" localSheetId="3">#REF!</definedName>
    <definedName name="SEDDON" localSheetId="4">#REF!</definedName>
    <definedName name="SEDDON" localSheetId="5">#REF!</definedName>
    <definedName name="SEDDON" localSheetId="0">#REF!</definedName>
    <definedName name="SHAKESPEARE" localSheetId="1">#REF!</definedName>
    <definedName name="SHAKESPEARE" localSheetId="2">#REF!</definedName>
    <definedName name="SHAKESPEARE" localSheetId="3">#REF!</definedName>
    <definedName name="SHAKESPEARE" localSheetId="4">#REF!</definedName>
    <definedName name="SHAKESPEARE" localSheetId="5">#REF!</definedName>
    <definedName name="SHAKESPEARE" localSheetId="0">#REF!</definedName>
    <definedName name="SPEED" localSheetId="1">#REF!</definedName>
    <definedName name="SPEED" localSheetId="2">#REF!</definedName>
    <definedName name="SPEED" localSheetId="3">#REF!</definedName>
    <definedName name="SPEED" localSheetId="4">#REF!</definedName>
    <definedName name="SPEED" localSheetId="5">#REF!</definedName>
    <definedName name="SPEED" localSheetId="0">#REF!</definedName>
    <definedName name="THOMAS_MORE" localSheetId="1">#REF!</definedName>
    <definedName name="THOMAS_MORE" localSheetId="2">#REF!</definedName>
    <definedName name="THOMAS_MORE" localSheetId="3">#REF!</definedName>
    <definedName name="THOMAS_MORE" localSheetId="4">#REF!</definedName>
    <definedName name="THOMAS_MORE" localSheetId="5">#REF!</definedName>
    <definedName name="THOMAS_MORE" localSheetId="0">#REF!</definedName>
    <definedName name="WALLSIDE__" localSheetId="1">#REF!</definedName>
    <definedName name="WALLSIDE__" localSheetId="2">#REF!</definedName>
    <definedName name="WALLSIDE__" localSheetId="3">#REF!</definedName>
    <definedName name="WALLSIDE__" localSheetId="4">#REF!</definedName>
    <definedName name="WALLSIDE__" localSheetId="5">#REF!</definedName>
    <definedName name="WALLSIDE__" localSheetId="0">#REF!</definedName>
    <definedName name="WILLOUGHBY" localSheetId="1">#REF!</definedName>
    <definedName name="WILLOUGHBY" localSheetId="2">#REF!</definedName>
    <definedName name="WILLOUGHBY" localSheetId="3">#REF!</definedName>
    <definedName name="WILLOUGHBY" localSheetId="4">#REF!</definedName>
    <definedName name="WILLOUGHBY" localSheetId="5">#REF!</definedName>
    <definedName name="WILLOUGHBY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3" i="6" l="1"/>
  <c r="F41" i="6"/>
  <c r="E41" i="6"/>
  <c r="F40" i="6"/>
  <c r="E40" i="6"/>
  <c r="F39" i="6"/>
  <c r="F38" i="6"/>
  <c r="E38" i="6"/>
  <c r="F37" i="6"/>
  <c r="E37" i="6"/>
  <c r="F43" i="5"/>
  <c r="F41" i="5"/>
  <c r="E41" i="5"/>
  <c r="F40" i="5"/>
  <c r="E40" i="5"/>
  <c r="F39" i="5"/>
  <c r="F38" i="5"/>
  <c r="E38" i="5"/>
  <c r="F37" i="5"/>
  <c r="E37" i="5"/>
  <c r="F43" i="4"/>
  <c r="F41" i="4"/>
  <c r="E41" i="4"/>
  <c r="F40" i="4"/>
  <c r="E40" i="4"/>
  <c r="F39" i="4"/>
  <c r="F38" i="4"/>
  <c r="E38" i="4"/>
  <c r="F37" i="4"/>
  <c r="E37" i="4"/>
  <c r="F43" i="3"/>
  <c r="F41" i="3"/>
  <c r="E41" i="3"/>
  <c r="F40" i="3"/>
  <c r="E40" i="3"/>
  <c r="F39" i="3"/>
  <c r="F38" i="3"/>
  <c r="E38" i="3"/>
  <c r="F37" i="3"/>
  <c r="E37" i="3"/>
  <c r="F43" i="7"/>
  <c r="F41" i="7"/>
  <c r="E41" i="7"/>
  <c r="F40" i="7"/>
  <c r="E40" i="7"/>
  <c r="F39" i="7"/>
  <c r="F38" i="7"/>
  <c r="E38" i="7"/>
  <c r="F37" i="7"/>
  <c r="E37" i="7"/>
  <c r="F27" i="1" l="1"/>
  <c r="F26" i="1"/>
  <c r="F25" i="1"/>
  <c r="F24" i="1"/>
  <c r="F23" i="1"/>
  <c r="F22" i="1"/>
  <c r="F17" i="1"/>
  <c r="F16" i="1"/>
  <c r="F15" i="1"/>
  <c r="F14" i="1"/>
  <c r="F13" i="1"/>
  <c r="F12" i="1"/>
  <c r="F8" i="1"/>
  <c r="E27" i="1"/>
  <c r="E26" i="1"/>
  <c r="E25" i="1"/>
  <c r="E24" i="1"/>
  <c r="E23" i="1"/>
  <c r="E22" i="1"/>
  <c r="E17" i="1"/>
  <c r="E16" i="1"/>
  <c r="E15" i="1"/>
  <c r="E14" i="1"/>
  <c r="E13" i="1"/>
  <c r="E12" i="1"/>
  <c r="E8" i="1"/>
  <c r="F32" i="1"/>
  <c r="E32" i="1"/>
  <c r="C32" i="1"/>
  <c r="C27" i="1"/>
  <c r="C26" i="1"/>
  <c r="C25" i="1"/>
  <c r="C24" i="1"/>
  <c r="C23" i="1"/>
  <c r="C22" i="1"/>
  <c r="C17" i="1"/>
  <c r="C16" i="1"/>
  <c r="C15" i="1"/>
  <c r="C14" i="1"/>
  <c r="C13" i="1"/>
  <c r="C12" i="1"/>
  <c r="C8" i="1"/>
  <c r="B14" i="1"/>
  <c r="B13" i="1"/>
  <c r="B12" i="1"/>
  <c r="B8" i="1"/>
  <c r="C39" i="6"/>
  <c r="B39" i="6"/>
  <c r="C38" i="6"/>
  <c r="B38" i="6"/>
  <c r="B39" i="5"/>
  <c r="B38" i="5"/>
  <c r="C39" i="4"/>
  <c r="B39" i="4"/>
  <c r="B38" i="4"/>
  <c r="B39" i="7"/>
  <c r="B38" i="7"/>
  <c r="C39" i="3"/>
  <c r="B39" i="3"/>
  <c r="B38" i="3"/>
  <c r="E39" i="1"/>
  <c r="C41" i="1"/>
  <c r="C40" i="1"/>
  <c r="C39" i="1"/>
  <c r="C39" i="7" s="1"/>
  <c r="C38" i="1"/>
  <c r="C38" i="7" s="1"/>
  <c r="B41" i="1"/>
  <c r="B40" i="1"/>
  <c r="B32" i="1"/>
  <c r="B27" i="1"/>
  <c r="B26" i="1"/>
  <c r="B25" i="1"/>
  <c r="B24" i="1"/>
  <c r="B23" i="1"/>
  <c r="B22" i="1"/>
  <c r="B17" i="1"/>
  <c r="B16" i="1"/>
  <c r="B15" i="1"/>
  <c r="C38" i="3" l="1"/>
  <c r="C38" i="4"/>
  <c r="E13" i="4"/>
  <c r="E13" i="6"/>
  <c r="E13" i="5"/>
  <c r="E13" i="3"/>
  <c r="E13" i="7"/>
  <c r="E25" i="5"/>
  <c r="E25" i="7"/>
  <c r="E25" i="6"/>
  <c r="E25" i="4"/>
  <c r="E25" i="3"/>
  <c r="F16" i="6"/>
  <c r="F16" i="4"/>
  <c r="F16" i="5"/>
  <c r="F16" i="3"/>
  <c r="F16" i="7"/>
  <c r="E14" i="6"/>
  <c r="E14" i="5"/>
  <c r="E14" i="4"/>
  <c r="E14" i="3"/>
  <c r="E14" i="7"/>
  <c r="E26" i="6"/>
  <c r="E26" i="5"/>
  <c r="E26" i="4"/>
  <c r="E26" i="3"/>
  <c r="E26" i="7"/>
  <c r="F17" i="6"/>
  <c r="F17" i="5"/>
  <c r="F17" i="4"/>
  <c r="F17" i="3"/>
  <c r="F17" i="7"/>
  <c r="F22" i="3"/>
  <c r="F22" i="5"/>
  <c r="F22" i="4"/>
  <c r="F22" i="7"/>
  <c r="F22" i="6"/>
  <c r="F23" i="5"/>
  <c r="F23" i="4"/>
  <c r="F23" i="7"/>
  <c r="F23" i="6"/>
  <c r="F23" i="3"/>
  <c r="C38" i="5"/>
  <c r="E16" i="5"/>
  <c r="E16" i="4"/>
  <c r="E16" i="3"/>
  <c r="E16" i="7"/>
  <c r="E16" i="6"/>
  <c r="F8" i="3"/>
  <c r="F8" i="5"/>
  <c r="F8" i="4"/>
  <c r="F8" i="7"/>
  <c r="F8" i="6"/>
  <c r="E32" i="4"/>
  <c r="E32" i="6"/>
  <c r="E32" i="5"/>
  <c r="E32" i="3"/>
  <c r="E32" i="7"/>
  <c r="E17" i="3"/>
  <c r="E17" i="7"/>
  <c r="E17" i="6"/>
  <c r="E17" i="5"/>
  <c r="E17" i="4"/>
  <c r="F12" i="6"/>
  <c r="F12" i="5"/>
  <c r="F12" i="4"/>
  <c r="F12" i="3"/>
  <c r="F12" i="7"/>
  <c r="F24" i="6"/>
  <c r="F24" i="5"/>
  <c r="F24" i="4"/>
  <c r="F24" i="3"/>
  <c r="F24" i="7"/>
  <c r="E15" i="6"/>
  <c r="E15" i="5"/>
  <c r="E15" i="4"/>
  <c r="E15" i="3"/>
  <c r="E15" i="7"/>
  <c r="E39" i="6"/>
  <c r="E39" i="5"/>
  <c r="E39" i="4"/>
  <c r="E39" i="3"/>
  <c r="E39" i="7"/>
  <c r="C39" i="5"/>
  <c r="F32" i="6"/>
  <c r="F32" i="5"/>
  <c r="F32" i="4"/>
  <c r="F32" i="3"/>
  <c r="F32" i="7"/>
  <c r="E22" i="6"/>
  <c r="E22" i="5"/>
  <c r="E22" i="4"/>
  <c r="E22" i="3"/>
  <c r="E22" i="7"/>
  <c r="F13" i="6"/>
  <c r="F13" i="5"/>
  <c r="F13" i="4"/>
  <c r="F13" i="3"/>
  <c r="F13" i="7"/>
  <c r="F25" i="6"/>
  <c r="F25" i="5"/>
  <c r="F25" i="4"/>
  <c r="F25" i="3"/>
  <c r="F25" i="7"/>
  <c r="E27" i="5"/>
  <c r="E27" i="4"/>
  <c r="E27" i="3"/>
  <c r="E27" i="7"/>
  <c r="E27" i="6"/>
  <c r="E8" i="6"/>
  <c r="E8" i="5"/>
  <c r="E8" i="4"/>
  <c r="E8" i="3"/>
  <c r="E8" i="7"/>
  <c r="E23" i="6"/>
  <c r="E23" i="5"/>
  <c r="E23" i="4"/>
  <c r="E23" i="3"/>
  <c r="E23" i="7"/>
  <c r="F14" i="6"/>
  <c r="F14" i="5"/>
  <c r="F14" i="4"/>
  <c r="F14" i="3"/>
  <c r="F14" i="7"/>
  <c r="F26" i="3"/>
  <c r="F26" i="7"/>
  <c r="F26" i="6"/>
  <c r="F26" i="4"/>
  <c r="F26" i="5"/>
  <c r="E12" i="6"/>
  <c r="E12" i="5"/>
  <c r="E12" i="4"/>
  <c r="E12" i="3"/>
  <c r="E12" i="7"/>
  <c r="E24" i="6"/>
  <c r="E24" i="5"/>
  <c r="E24" i="4"/>
  <c r="E24" i="3"/>
  <c r="E24" i="7"/>
  <c r="F15" i="7"/>
  <c r="F15" i="6"/>
  <c r="F15" i="5"/>
  <c r="F15" i="4"/>
  <c r="F15" i="3"/>
  <c r="F27" i="3"/>
  <c r="F27" i="5"/>
  <c r="F27" i="4"/>
  <c r="F27" i="7"/>
  <c r="F27" i="6"/>
  <c r="C37" i="6"/>
  <c r="C37" i="5"/>
  <c r="C37" i="4"/>
  <c r="C37" i="7"/>
  <c r="C37" i="3" l="1"/>
  <c r="C25" i="5" l="1"/>
  <c r="C25" i="6"/>
  <c r="C25" i="7"/>
  <c r="C25" i="4"/>
  <c r="C25" i="3"/>
  <c r="C14" i="4"/>
  <c r="C14" i="7"/>
  <c r="C14" i="6"/>
  <c r="C14" i="5"/>
  <c r="C14" i="3"/>
  <c r="C17" i="4"/>
  <c r="C17" i="6"/>
  <c r="C17" i="7"/>
  <c r="C17" i="5"/>
  <c r="C17" i="3"/>
  <c r="C26" i="7"/>
  <c r="C26" i="5"/>
  <c r="C26" i="6"/>
  <c r="C26" i="4"/>
  <c r="C26" i="3"/>
  <c r="C27" i="7"/>
  <c r="C27" i="5"/>
  <c r="C27" i="6"/>
  <c r="C27" i="4"/>
  <c r="C27" i="3"/>
  <c r="C22" i="4"/>
  <c r="C22" i="7"/>
  <c r="C22" i="6"/>
  <c r="C22" i="5"/>
  <c r="C22" i="3"/>
  <c r="C32" i="5"/>
  <c r="C32" i="7"/>
  <c r="C32" i="6"/>
  <c r="C32" i="4"/>
  <c r="C32" i="3"/>
  <c r="C15" i="4"/>
  <c r="C15" i="5"/>
  <c r="C15" i="6"/>
  <c r="C15" i="7"/>
  <c r="C15" i="3"/>
  <c r="C23" i="7"/>
  <c r="C23" i="6"/>
  <c r="C23" i="4"/>
  <c r="C23" i="5"/>
  <c r="C23" i="3"/>
  <c r="C12" i="5"/>
  <c r="C12" i="6"/>
  <c r="C12" i="4"/>
  <c r="C12" i="7"/>
  <c r="C12" i="3"/>
  <c r="C40" i="4"/>
  <c r="C40" i="5"/>
  <c r="C40" i="6"/>
  <c r="C40" i="7"/>
  <c r="C40" i="3"/>
  <c r="C24" i="6"/>
  <c r="C24" i="4"/>
  <c r="C24" i="7"/>
  <c r="C24" i="5"/>
  <c r="C24" i="3"/>
  <c r="C13" i="5"/>
  <c r="C13" i="4"/>
  <c r="C13" i="7"/>
  <c r="C13" i="6"/>
  <c r="C13" i="3"/>
  <c r="C41" i="4"/>
  <c r="C41" i="6"/>
  <c r="C41" i="7"/>
  <c r="C41" i="5"/>
  <c r="C41" i="3"/>
  <c r="B41" i="3"/>
  <c r="B41" i="6" l="1"/>
  <c r="B41" i="4"/>
  <c r="B41" i="5"/>
  <c r="B41" i="7"/>
  <c r="B37" i="7" l="1"/>
  <c r="B40" i="7"/>
  <c r="B32" i="7"/>
  <c r="B27" i="7"/>
  <c r="B26" i="7"/>
  <c r="B25" i="7"/>
  <c r="B24" i="7"/>
  <c r="B23" i="7"/>
  <c r="B22" i="7"/>
  <c r="B17" i="7"/>
  <c r="B16" i="7"/>
  <c r="B15" i="7"/>
  <c r="B14" i="7"/>
  <c r="B13" i="7"/>
  <c r="B12" i="7"/>
  <c r="B8" i="7"/>
  <c r="D32" i="7" l="1"/>
  <c r="B43" i="1" l="1"/>
  <c r="B43" i="7" s="1"/>
  <c r="B40" i="3"/>
  <c r="B40" i="6" l="1"/>
  <c r="B40" i="5"/>
  <c r="B40" i="4"/>
  <c r="D17" i="1" l="1"/>
  <c r="B37" i="3"/>
  <c r="D15" i="1" l="1"/>
  <c r="D14" i="1"/>
  <c r="D22" i="1"/>
  <c r="D26" i="1"/>
  <c r="D12" i="1"/>
  <c r="D24" i="1"/>
  <c r="B19" i="1"/>
  <c r="B19" i="7" s="1"/>
  <c r="B29" i="1"/>
  <c r="E43" i="1"/>
  <c r="E43" i="6" l="1"/>
  <c r="E43" i="5"/>
  <c r="E43" i="4"/>
  <c r="E43" i="3"/>
  <c r="E43" i="7"/>
  <c r="B34" i="1"/>
  <c r="B34" i="7" s="1"/>
  <c r="B29" i="7"/>
  <c r="B44" i="1" l="1"/>
  <c r="B44" i="7" s="1"/>
  <c r="B37" i="4" l="1"/>
  <c r="B37" i="5"/>
  <c r="B37" i="6"/>
  <c r="B43" i="5" l="1"/>
  <c r="B34" i="3"/>
  <c r="B32" i="4"/>
  <c r="B29" i="5"/>
  <c r="B27" i="5"/>
  <c r="B26" i="5"/>
  <c r="B25" i="5"/>
  <c r="B24" i="5"/>
  <c r="B23" i="5"/>
  <c r="B22" i="5"/>
  <c r="B19" i="5"/>
  <c r="B17" i="5"/>
  <c r="B16" i="5"/>
  <c r="B15" i="5"/>
  <c r="B14" i="5"/>
  <c r="B13" i="5"/>
  <c r="B12" i="5"/>
  <c r="B8" i="5"/>
  <c r="B23" i="6"/>
  <c r="B27" i="6"/>
  <c r="B12" i="3"/>
  <c r="B27" i="3"/>
  <c r="B34" i="4"/>
  <c r="B29" i="6" l="1"/>
  <c r="B15" i="3"/>
  <c r="B24" i="3"/>
  <c r="B25" i="6"/>
  <c r="B19" i="6"/>
  <c r="B44" i="6"/>
  <c r="B32" i="3"/>
  <c r="D32" i="3" s="1"/>
  <c r="B8" i="4"/>
  <c r="B23" i="3"/>
  <c r="B43" i="3"/>
  <c r="B16" i="3"/>
  <c r="B43" i="4"/>
  <c r="B27" i="4"/>
  <c r="B26" i="4"/>
  <c r="B25" i="4"/>
  <c r="B24" i="4"/>
  <c r="B23" i="4"/>
  <c r="B22" i="4"/>
  <c r="B17" i="4"/>
  <c r="B16" i="4"/>
  <c r="B15" i="4"/>
  <c r="B14" i="4"/>
  <c r="B13" i="4"/>
  <c r="B12" i="4"/>
  <c r="B26" i="6"/>
  <c r="B24" i="6"/>
  <c r="B22" i="6"/>
  <c r="B8" i="3"/>
  <c r="B29" i="3"/>
  <c r="B32" i="5"/>
  <c r="B34" i="6"/>
  <c r="B29" i="4"/>
  <c r="B19" i="3"/>
  <c r="B8" i="6"/>
  <c r="B13" i="3"/>
  <c r="B17" i="3"/>
  <c r="B25" i="3"/>
  <c r="B26" i="3"/>
  <c r="B22" i="3"/>
  <c r="B14" i="3"/>
  <c r="B43" i="6"/>
  <c r="B17" i="6"/>
  <c r="B16" i="6"/>
  <c r="B15" i="6"/>
  <c r="B14" i="6"/>
  <c r="B13" i="6"/>
  <c r="B12" i="6"/>
  <c r="B19" i="4"/>
  <c r="B32" i="6"/>
  <c r="B34" i="5"/>
  <c r="D32" i="4"/>
  <c r="D32" i="1"/>
  <c r="D32" i="6" l="1"/>
  <c r="D32" i="5"/>
  <c r="B44" i="5"/>
  <c r="B44" i="4"/>
  <c r="B44" i="3"/>
  <c r="F43" i="1" l="1"/>
  <c r="C43" i="1" l="1"/>
  <c r="C43" i="4" l="1"/>
  <c r="C43" i="6"/>
  <c r="C43" i="7"/>
  <c r="C43" i="5"/>
  <c r="C43" i="3"/>
  <c r="D23" i="1" l="1"/>
  <c r="C29" i="7" l="1"/>
  <c r="D27" i="1"/>
  <c r="C29" i="4"/>
  <c r="C29" i="6"/>
  <c r="C29" i="5"/>
  <c r="C29" i="3"/>
  <c r="C29" i="1"/>
  <c r="D29" i="1" l="1"/>
  <c r="D29" i="4"/>
  <c r="D29" i="6"/>
  <c r="D29" i="3"/>
  <c r="D29" i="5"/>
  <c r="D29" i="7"/>
  <c r="F29" i="1" l="1"/>
  <c r="E29" i="1"/>
  <c r="F19" i="1"/>
  <c r="E19" i="1"/>
  <c r="E29" i="6" l="1"/>
  <c r="E29" i="5"/>
  <c r="E29" i="4"/>
  <c r="E29" i="3"/>
  <c r="E29" i="7"/>
  <c r="E19" i="7"/>
  <c r="E19" i="6"/>
  <c r="E19" i="5"/>
  <c r="E19" i="4"/>
  <c r="E19" i="3"/>
  <c r="F19" i="6"/>
  <c r="F19" i="5"/>
  <c r="F19" i="4"/>
  <c r="F19" i="3"/>
  <c r="F19" i="7"/>
  <c r="F29" i="6"/>
  <c r="F29" i="5"/>
  <c r="F29" i="4"/>
  <c r="F29" i="3"/>
  <c r="F29" i="7"/>
  <c r="E34" i="1"/>
  <c r="F34" i="1"/>
  <c r="E34" i="6" l="1"/>
  <c r="E34" i="5"/>
  <c r="E34" i="4"/>
  <c r="E34" i="3"/>
  <c r="E34" i="7"/>
  <c r="F34" i="5"/>
  <c r="F34" i="4"/>
  <c r="F34" i="3"/>
  <c r="F34" i="7"/>
  <c r="F34" i="6"/>
  <c r="F44" i="1"/>
  <c r="E44" i="1"/>
  <c r="E44" i="5" l="1"/>
  <c r="E44" i="4"/>
  <c r="E44" i="3"/>
  <c r="E44" i="7"/>
  <c r="E44" i="6"/>
  <c r="F44" i="6"/>
  <c r="F44" i="5"/>
  <c r="F44" i="4"/>
  <c r="F44" i="3"/>
  <c r="F44" i="7"/>
  <c r="C16" i="6"/>
  <c r="C19" i="6" s="1"/>
  <c r="C16" i="4"/>
  <c r="C19" i="4" s="1"/>
  <c r="C16" i="5"/>
  <c r="C19" i="5" s="1"/>
  <c r="C16" i="7"/>
  <c r="C19" i="7" s="1"/>
  <c r="C16" i="3"/>
  <c r="C19" i="3" s="1"/>
  <c r="C19" i="1"/>
  <c r="D16" i="1"/>
  <c r="D19" i="3" l="1"/>
  <c r="D19" i="7"/>
  <c r="D19" i="5"/>
  <c r="D19" i="4"/>
  <c r="D19" i="6"/>
  <c r="D19" i="1"/>
  <c r="C8" i="4" l="1"/>
  <c r="C8" i="5"/>
  <c r="C8" i="6"/>
  <c r="C8" i="7"/>
  <c r="C8" i="3"/>
  <c r="D8" i="1"/>
  <c r="C34" i="1"/>
  <c r="D8" i="3" l="1"/>
  <c r="C34" i="3"/>
  <c r="D8" i="7"/>
  <c r="C34" i="7"/>
  <c r="D8" i="6"/>
  <c r="C34" i="6"/>
  <c r="D8" i="5"/>
  <c r="C34" i="5"/>
  <c r="D8" i="4"/>
  <c r="C34" i="4"/>
  <c r="C44" i="1"/>
  <c r="D34" i="1"/>
  <c r="C44" i="4" l="1"/>
  <c r="D34" i="4"/>
  <c r="C44" i="5"/>
  <c r="D34" i="5"/>
  <c r="D34" i="6"/>
  <c r="C44" i="6"/>
  <c r="D34" i="7"/>
  <c r="C44" i="7"/>
  <c r="D34" i="3"/>
  <c r="C44" i="3"/>
</calcChain>
</file>

<file path=xl/sharedStrings.xml><?xml version="1.0" encoding="utf-8"?>
<sst xmlns="http://schemas.openxmlformats.org/spreadsheetml/2006/main" count="308" uniqueCount="66">
  <si>
    <t>Brandon Mews</t>
  </si>
  <si>
    <t>Actual</t>
  </si>
  <si>
    <t xml:space="preserve">Actual </t>
  </si>
  <si>
    <t>Estimate</t>
  </si>
  <si>
    <t>26 Flats (1.14% of estate costs)</t>
  </si>
  <si>
    <t>£</t>
  </si>
  <si>
    <t>Customer Care</t>
  </si>
  <si>
    <t>Costs of Management and Supervision - Brandon Mews &amp; Proportion of Estate Costs</t>
  </si>
  <si>
    <t>Estate Management</t>
  </si>
  <si>
    <t>Resident Staff - Estate%</t>
  </si>
  <si>
    <t>Furniture &amp; Fittings - Brandon Mews Cost</t>
  </si>
  <si>
    <t>Window Cleaning- Brandon Mews Contract cost</t>
  </si>
  <si>
    <t>Car Park Attendants- Terrace Block %</t>
  </si>
  <si>
    <t>Sub Total</t>
  </si>
  <si>
    <t>Property Management</t>
  </si>
  <si>
    <t>Garchey Maintenance - Estate%</t>
  </si>
  <si>
    <t>General Repairs - House Cost &amp; Estate%</t>
  </si>
  <si>
    <t>Technical Services - Brandon Mews &amp; no of repairs orders</t>
  </si>
  <si>
    <t>Lift Maintenance - Brandon Mews</t>
  </si>
  <si>
    <t>Electricity (Common Parts and Lifts) -  Brandon Mews</t>
  </si>
  <si>
    <t>Heating - Brandon Mews</t>
  </si>
  <si>
    <t>Open Spaces</t>
  </si>
  <si>
    <t>Garden Maintenance - Estate %</t>
  </si>
  <si>
    <t>Total Annually Recurring Items</t>
  </si>
  <si>
    <t>Non-Annually Recurring Items - Major Works</t>
  </si>
  <si>
    <t>Total Non-Annually Recurring Items</t>
  </si>
  <si>
    <t>TOTAL</t>
  </si>
  <si>
    <t xml:space="preserve">The proportions of the total actual cost above, attributable to your flat, are as stated in your lease. </t>
  </si>
  <si>
    <t>Brandon Mews Type 118</t>
  </si>
  <si>
    <t>Brandon Mews Type 119</t>
  </si>
  <si>
    <t>Brandon Mews Type 120</t>
  </si>
  <si>
    <t>Brandon Mews Type 121</t>
  </si>
  <si>
    <t>%</t>
  </si>
  <si>
    <t>Difference</t>
  </si>
  <si>
    <t>House Officer -  Estate%</t>
  </si>
  <si>
    <t xml:space="preserve">Cleaners/Porters - No of Cleaners for Brandon Mews </t>
  </si>
  <si>
    <t>Cleaners/Porters - No of Cleaners for Brandon Mews</t>
  </si>
  <si>
    <t>Water Supply Works - Brandon Mews cost</t>
  </si>
  <si>
    <t>Asset Management/Stock Condition Survey - Brandon Mews cost</t>
  </si>
  <si>
    <t>-</t>
  </si>
  <si>
    <t>Note</t>
  </si>
  <si>
    <t>The percentage of the block costs that should be charged to your flat is stated in your lease as 3.8000%</t>
  </si>
  <si>
    <t>and the percentage for the remaining flats has therefore been reduced to reflect this.</t>
  </si>
  <si>
    <t>However, as you have demised the car bay area, since the percentage levels were set, the percentage</t>
  </si>
  <si>
    <t>for the property has increased</t>
  </si>
  <si>
    <t>The percentage of the block costs that should be charged to your flat is stated in your lease as 3.5600%</t>
  </si>
  <si>
    <t>The percentage of the block costs that should be charged to your flat is stated in your lease as 4.1300%</t>
  </si>
  <si>
    <t>The percentage of the block costs that should be charged to your flat is stated in your lease as 3.8550%</t>
  </si>
  <si>
    <t>General Repairs - Brandon Mews Cost &amp; Estate%</t>
  </si>
  <si>
    <t>Asbestos Works - Brandon Mews cost</t>
  </si>
  <si>
    <t>2023/24</t>
  </si>
  <si>
    <t>2024/25</t>
  </si>
  <si>
    <t>Reduced percentage  =  3.76219%</t>
  </si>
  <si>
    <t>4.09386%</t>
  </si>
  <si>
    <t>New percentage  =  4.09386%</t>
  </si>
  <si>
    <t>3.52458%</t>
  </si>
  <si>
    <t>Reduced percentage  =  3.52458%</t>
  </si>
  <si>
    <t>4.08891%</t>
  </si>
  <si>
    <t>Reduced percentage  =  4.08891%</t>
  </si>
  <si>
    <t>3.81664%</t>
  </si>
  <si>
    <t>Reduced percentage  =  3.81664%</t>
  </si>
  <si>
    <t>However, three flats have had the car bay area demised since the percentage levels were set</t>
  </si>
  <si>
    <t>Actual Service Charge Costs 2024/25</t>
  </si>
  <si>
    <t>2025/26</t>
  </si>
  <si>
    <t>Electrical Testing</t>
  </si>
  <si>
    <t xml:space="preserve">External Redecorations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</si>
</sst>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0.00_)"/>
    <numFmt numFmtId="166" formatCode="0.00000%"/>
  </numFmts>
  <fonts count="8" x14ac:knownFonts="1">
    <font>
      <sz val="10"/>
      <name val="Courier"/>
    </font>
    <font>
      <sz val="10"/>
      <name val="Courier"/>
      <family val="3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164" fontId="0" fillId="0" borderId="0"/>
    <xf numFmtId="164" fontId="1" fillId="0" borderId="0"/>
    <xf numFmtId="40" fontId="2" fillId="2" borderId="0">
      <alignment horizontal="right"/>
    </xf>
    <xf numFmtId="0" fontId="3" fillId="2" borderId="1"/>
  </cellStyleXfs>
  <cellXfs count="110">
    <xf numFmtId="164" fontId="0" fillId="0" borderId="0" xfId="0"/>
    <xf numFmtId="164" fontId="4" fillId="0" borderId="2" xfId="1" applyFont="1" applyBorder="1"/>
    <xf numFmtId="164" fontId="4" fillId="0" borderId="3" xfId="1" applyFont="1" applyBorder="1"/>
    <xf numFmtId="164" fontId="4" fillId="3" borderId="3" xfId="1" applyFont="1" applyFill="1" applyBorder="1"/>
    <xf numFmtId="164" fontId="5" fillId="0" borderId="3" xfId="1" applyFont="1" applyBorder="1"/>
    <xf numFmtId="164" fontId="6" fillId="0" borderId="0" xfId="1" applyFont="1"/>
    <xf numFmtId="164" fontId="4" fillId="0" borderId="4" xfId="1" applyFont="1" applyBorder="1" applyAlignment="1">
      <alignment horizontal="center"/>
    </xf>
    <xf numFmtId="164" fontId="4" fillId="0" borderId="5" xfId="1" applyFont="1" applyBorder="1" applyAlignment="1">
      <alignment horizontal="center"/>
    </xf>
    <xf numFmtId="164" fontId="4" fillId="3" borderId="5" xfId="1" applyFont="1" applyFill="1" applyBorder="1" applyAlignment="1">
      <alignment horizontal="center"/>
    </xf>
    <xf numFmtId="164" fontId="5" fillId="0" borderId="5" xfId="1" applyFont="1" applyBorder="1"/>
    <xf numFmtId="164" fontId="5" fillId="0" borderId="5" xfId="1" applyFont="1" applyBorder="1" applyAlignment="1">
      <alignment horizontal="center"/>
    </xf>
    <xf numFmtId="164" fontId="5" fillId="3" borderId="5" xfId="1" applyFont="1" applyFill="1" applyBorder="1" applyAlignment="1">
      <alignment horizontal="center"/>
    </xf>
    <xf numFmtId="164" fontId="4" fillId="0" borderId="6" xfId="1" applyFont="1" applyBorder="1"/>
    <xf numFmtId="164" fontId="5" fillId="0" borderId="7" xfId="1" applyFont="1" applyBorder="1" applyAlignment="1">
      <alignment horizontal="center"/>
    </xf>
    <xf numFmtId="164" fontId="6" fillId="0" borderId="4" xfId="1" applyFont="1" applyBorder="1"/>
    <xf numFmtId="164" fontId="5" fillId="0" borderId="3" xfId="1" applyFont="1" applyBorder="1" applyAlignment="1">
      <alignment horizontal="center"/>
    </xf>
    <xf numFmtId="164" fontId="5" fillId="3" borderId="14" xfId="1" applyFont="1" applyFill="1" applyBorder="1" applyAlignment="1">
      <alignment horizontal="center"/>
    </xf>
    <xf numFmtId="164" fontId="5" fillId="0" borderId="14" xfId="1" applyFont="1" applyBorder="1" applyAlignment="1">
      <alignment horizontal="center"/>
    </xf>
    <xf numFmtId="164" fontId="4" fillId="0" borderId="4" xfId="1" applyFont="1" applyBorder="1"/>
    <xf numFmtId="164" fontId="4" fillId="0" borderId="5" xfId="1" applyFont="1" applyBorder="1"/>
    <xf numFmtId="164" fontId="4" fillId="3" borderId="8" xfId="1" applyFont="1" applyFill="1" applyBorder="1"/>
    <xf numFmtId="164" fontId="5" fillId="0" borderId="8" xfId="1" applyFont="1" applyBorder="1" applyAlignment="1">
      <alignment horizontal="center"/>
    </xf>
    <xf numFmtId="164" fontId="6" fillId="0" borderId="4" xfId="1" applyFont="1" applyBorder="1" applyAlignment="1">
      <alignment horizontal="left" vertical="center" wrapText="1"/>
    </xf>
    <xf numFmtId="164" fontId="5" fillId="0" borderId="5" xfId="1" applyFont="1" applyBorder="1" applyAlignment="1">
      <alignment horizontal="right" vertical="center" wrapText="1"/>
    </xf>
    <xf numFmtId="164" fontId="5" fillId="3" borderId="8" xfId="1" applyFont="1" applyFill="1" applyBorder="1" applyAlignment="1">
      <alignment horizontal="right" vertical="center" wrapText="1"/>
    </xf>
    <xf numFmtId="10" fontId="5" fillId="0" borderId="5" xfId="1" applyNumberFormat="1" applyFont="1" applyBorder="1" applyAlignment="1">
      <alignment horizontal="right" vertical="center" wrapText="1"/>
    </xf>
    <xf numFmtId="164" fontId="5" fillId="0" borderId="8" xfId="1" applyFont="1" applyBorder="1" applyAlignment="1">
      <alignment horizontal="right" vertical="center" wrapText="1"/>
    </xf>
    <xf numFmtId="164" fontId="6" fillId="0" borderId="6" xfId="1" applyFont="1" applyBorder="1" applyAlignment="1">
      <alignment horizontal="left" wrapText="1"/>
    </xf>
    <xf numFmtId="164" fontId="5" fillId="0" borderId="7" xfId="1" applyFont="1" applyBorder="1" applyAlignment="1">
      <alignment horizontal="right" vertical="center" wrapText="1"/>
    </xf>
    <xf numFmtId="164" fontId="5" fillId="3" borderId="15" xfId="1" applyFont="1" applyFill="1" applyBorder="1" applyAlignment="1">
      <alignment horizontal="right" vertical="center" wrapText="1"/>
    </xf>
    <xf numFmtId="10" fontId="5" fillId="0" borderId="7" xfId="1" applyNumberFormat="1" applyFont="1" applyBorder="1" applyAlignment="1">
      <alignment horizontal="right" vertical="center" wrapText="1"/>
    </xf>
    <xf numFmtId="164" fontId="5" fillId="0" borderId="15" xfId="1" applyFont="1" applyBorder="1" applyAlignment="1">
      <alignment horizontal="right" vertical="center" wrapText="1"/>
    </xf>
    <xf numFmtId="164" fontId="6" fillId="0" borderId="4" xfId="1" applyFont="1" applyBorder="1" applyAlignment="1">
      <alignment horizontal="left"/>
    </xf>
    <xf numFmtId="164" fontId="5" fillId="0" borderId="3" xfId="1" applyFont="1" applyBorder="1" applyAlignment="1">
      <alignment horizontal="right" vertical="center" wrapText="1"/>
    </xf>
    <xf numFmtId="164" fontId="4" fillId="0" borderId="4" xfId="1" applyFont="1" applyBorder="1" applyAlignment="1">
      <alignment horizontal="left"/>
    </xf>
    <xf numFmtId="164" fontId="6" fillId="0" borderId="4" xfId="1" applyFont="1" applyBorder="1" applyAlignment="1">
      <alignment horizontal="right"/>
    </xf>
    <xf numFmtId="164" fontId="6" fillId="0" borderId="2" xfId="1" applyFont="1" applyBorder="1" applyAlignment="1">
      <alignment horizontal="left"/>
    </xf>
    <xf numFmtId="164" fontId="5" fillId="3" borderId="14" xfId="1" applyFont="1" applyFill="1" applyBorder="1" applyAlignment="1">
      <alignment horizontal="right" vertical="center" wrapText="1"/>
    </xf>
    <xf numFmtId="10" fontId="5" fillId="0" borderId="3" xfId="1" applyNumberFormat="1" applyFont="1" applyBorder="1" applyAlignment="1">
      <alignment horizontal="right" vertical="center" wrapText="1"/>
    </xf>
    <xf numFmtId="164" fontId="5" fillId="0" borderId="14" xfId="1" applyFont="1" applyBorder="1" applyAlignment="1">
      <alignment horizontal="right" vertical="center" wrapText="1"/>
    </xf>
    <xf numFmtId="164" fontId="6" fillId="0" borderId="6" xfId="1" applyFont="1" applyBorder="1" applyAlignment="1">
      <alignment horizontal="right"/>
    </xf>
    <xf numFmtId="164" fontId="6" fillId="0" borderId="6" xfId="1" applyFont="1" applyBorder="1"/>
    <xf numFmtId="10" fontId="5" fillId="0" borderId="13" xfId="1" applyNumberFormat="1" applyFont="1" applyBorder="1" applyAlignment="1">
      <alignment horizontal="right" vertical="center" wrapText="1"/>
    </xf>
    <xf numFmtId="164" fontId="5" fillId="0" borderId="10" xfId="1" applyFont="1" applyBorder="1" applyAlignment="1">
      <alignment horizontal="right" vertical="center" wrapText="1"/>
    </xf>
    <xf numFmtId="164" fontId="4" fillId="0" borderId="9" xfId="1" applyFont="1" applyBorder="1" applyAlignment="1">
      <alignment horizontal="right" vertical="center"/>
    </xf>
    <xf numFmtId="164" fontId="5" fillId="0" borderId="11" xfId="1" applyFont="1" applyBorder="1" applyAlignment="1">
      <alignment horizontal="right" vertical="center" wrapText="1"/>
    </xf>
    <xf numFmtId="164" fontId="5" fillId="3" borderId="11" xfId="1" applyFont="1" applyFill="1" applyBorder="1" applyAlignment="1">
      <alignment horizontal="right" vertical="center" wrapText="1"/>
    </xf>
    <xf numFmtId="10" fontId="5" fillId="0" borderId="11" xfId="1" applyNumberFormat="1" applyFont="1" applyBorder="1" applyAlignment="1">
      <alignment horizontal="right" vertical="center" wrapText="1"/>
    </xf>
    <xf numFmtId="164" fontId="5" fillId="0" borderId="12" xfId="1" applyFont="1" applyBorder="1" applyAlignment="1">
      <alignment horizontal="right" vertical="center" wrapText="1"/>
    </xf>
    <xf numFmtId="164" fontId="6" fillId="0" borderId="0" xfId="1" applyFont="1" applyAlignment="1">
      <alignment vertical="center"/>
    </xf>
    <xf numFmtId="164" fontId="4" fillId="0" borderId="4" xfId="1" applyFont="1" applyBorder="1" applyAlignment="1">
      <alignment horizontal="left" vertical="center"/>
    </xf>
    <xf numFmtId="164" fontId="5" fillId="0" borderId="2" xfId="1" applyFont="1" applyBorder="1" applyAlignment="1">
      <alignment horizontal="right" vertical="center" wrapText="1"/>
    </xf>
    <xf numFmtId="164" fontId="5" fillId="3" borderId="3" xfId="1" applyFont="1" applyFill="1" applyBorder="1" applyAlignment="1">
      <alignment horizontal="right" vertical="center" wrapText="1"/>
    </xf>
    <xf numFmtId="10" fontId="5" fillId="0" borderId="4" xfId="1" applyNumberFormat="1" applyFont="1" applyBorder="1" applyAlignment="1">
      <alignment horizontal="right" vertical="center" wrapText="1"/>
    </xf>
    <xf numFmtId="164" fontId="5" fillId="0" borderId="4" xfId="1" applyFont="1" applyBorder="1" applyAlignment="1">
      <alignment horizontal="right" vertical="center" wrapText="1"/>
    </xf>
    <xf numFmtId="164" fontId="5" fillId="3" borderId="5" xfId="1" applyFont="1" applyFill="1" applyBorder="1" applyAlignment="1">
      <alignment horizontal="right" vertical="center" wrapText="1"/>
    </xf>
    <xf numFmtId="164" fontId="6" fillId="0" borderId="6" xfId="1" applyFont="1" applyBorder="1" applyAlignment="1">
      <alignment horizontal="left"/>
    </xf>
    <xf numFmtId="164" fontId="5" fillId="0" borderId="6" xfId="1" applyFont="1" applyBorder="1" applyAlignment="1">
      <alignment horizontal="right" vertical="center" wrapText="1"/>
    </xf>
    <xf numFmtId="164" fontId="5" fillId="3" borderId="7" xfId="1" applyFont="1" applyFill="1" applyBorder="1" applyAlignment="1">
      <alignment horizontal="right" vertical="center" wrapText="1"/>
    </xf>
    <xf numFmtId="10" fontId="5" fillId="0" borderId="6" xfId="1" applyNumberFormat="1" applyFont="1" applyBorder="1" applyAlignment="1">
      <alignment horizontal="right" vertical="center" wrapText="1"/>
    </xf>
    <xf numFmtId="164" fontId="4" fillId="0" borderId="9" xfId="1" applyFont="1" applyBorder="1" applyAlignment="1">
      <alignment horizontal="right"/>
    </xf>
    <xf numFmtId="164" fontId="4" fillId="0" borderId="0" xfId="1" applyFont="1" applyAlignment="1">
      <alignment horizontal="left"/>
    </xf>
    <xf numFmtId="164" fontId="6" fillId="0" borderId="0" xfId="1" applyFont="1" applyAlignment="1">
      <alignment horizontal="left"/>
    </xf>
    <xf numFmtId="164" fontId="5" fillId="0" borderId="7" xfId="1" quotePrefix="1" applyFont="1" applyBorder="1" applyAlignment="1">
      <alignment horizontal="center"/>
    </xf>
    <xf numFmtId="164" fontId="5" fillId="3" borderId="7" xfId="1" quotePrefix="1" applyFont="1" applyFill="1" applyBorder="1" applyAlignment="1">
      <alignment horizontal="center"/>
    </xf>
    <xf numFmtId="164" fontId="5" fillId="0" borderId="2" xfId="1" applyFont="1" applyBorder="1" applyAlignment="1">
      <alignment horizontal="center"/>
    </xf>
    <xf numFmtId="164" fontId="5" fillId="3" borderId="2" xfId="1" applyFont="1" applyFill="1" applyBorder="1" applyAlignment="1">
      <alignment horizontal="center"/>
    </xf>
    <xf numFmtId="164" fontId="4" fillId="3" borderId="4" xfId="1" applyFont="1" applyFill="1" applyBorder="1"/>
    <xf numFmtId="165" fontId="5" fillId="0" borderId="4" xfId="1" applyNumberFormat="1" applyFont="1" applyBorder="1" applyAlignment="1">
      <alignment horizontal="right" vertical="center" wrapText="1"/>
    </xf>
    <xf numFmtId="165" fontId="5" fillId="3" borderId="4" xfId="1" applyNumberFormat="1" applyFont="1" applyFill="1" applyBorder="1" applyAlignment="1">
      <alignment horizontal="right" vertical="center" wrapText="1"/>
    </xf>
    <xf numFmtId="165" fontId="5" fillId="0" borderId="5" xfId="1" applyNumberFormat="1" applyFont="1" applyBorder="1" applyAlignment="1">
      <alignment horizontal="right" vertical="center" wrapText="1"/>
    </xf>
    <xf numFmtId="165" fontId="5" fillId="0" borderId="8" xfId="1" applyNumberFormat="1" applyFont="1" applyBorder="1" applyAlignment="1">
      <alignment horizontal="right" vertical="center" wrapText="1"/>
    </xf>
    <xf numFmtId="164" fontId="6" fillId="0" borderId="4" xfId="1" applyFont="1" applyBorder="1" applyAlignment="1">
      <alignment horizontal="left" wrapText="1"/>
    </xf>
    <xf numFmtId="165" fontId="5" fillId="0" borderId="6" xfId="1" applyNumberFormat="1" applyFont="1" applyBorder="1" applyAlignment="1">
      <alignment horizontal="right" vertical="center" wrapText="1"/>
    </xf>
    <xf numFmtId="165" fontId="5" fillId="3" borderId="6" xfId="1" applyNumberFormat="1" applyFont="1" applyFill="1" applyBorder="1" applyAlignment="1">
      <alignment horizontal="right" vertical="center" wrapText="1"/>
    </xf>
    <xf numFmtId="165" fontId="5" fillId="0" borderId="7" xfId="1" applyNumberFormat="1" applyFont="1" applyBorder="1" applyAlignment="1">
      <alignment horizontal="right" vertical="center" wrapText="1"/>
    </xf>
    <xf numFmtId="165" fontId="5" fillId="0" borderId="15" xfId="1" applyNumberFormat="1" applyFont="1" applyBorder="1" applyAlignment="1">
      <alignment horizontal="right" vertical="center" wrapText="1"/>
    </xf>
    <xf numFmtId="164" fontId="6" fillId="0" borderId="3" xfId="1" applyFont="1" applyBorder="1" applyAlignment="1">
      <alignment horizontal="left"/>
    </xf>
    <xf numFmtId="165" fontId="5" fillId="0" borderId="2" xfId="1" applyNumberFormat="1" applyFont="1" applyBorder="1" applyAlignment="1">
      <alignment horizontal="right" vertical="center" wrapText="1"/>
    </xf>
    <xf numFmtId="165" fontId="5" fillId="3" borderId="2" xfId="1" applyNumberFormat="1" applyFont="1" applyFill="1" applyBorder="1" applyAlignment="1">
      <alignment horizontal="right" vertical="center" wrapText="1"/>
    </xf>
    <xf numFmtId="165" fontId="5" fillId="0" borderId="3" xfId="1" applyNumberFormat="1" applyFont="1" applyBorder="1" applyAlignment="1">
      <alignment horizontal="right" vertical="center" wrapText="1"/>
    </xf>
    <xf numFmtId="165" fontId="5" fillId="0" borderId="14" xfId="1" applyNumberFormat="1" applyFont="1" applyBorder="1" applyAlignment="1">
      <alignment horizontal="right" vertical="center" wrapText="1"/>
    </xf>
    <xf numFmtId="164" fontId="4" fillId="0" borderId="5" xfId="1" applyFont="1" applyBorder="1" applyAlignment="1">
      <alignment horizontal="left"/>
    </xf>
    <xf numFmtId="164" fontId="6" fillId="0" borderId="5" xfId="1" applyFont="1" applyBorder="1" applyAlignment="1">
      <alignment horizontal="left"/>
    </xf>
    <xf numFmtId="164" fontId="6" fillId="0" borderId="7" xfId="1" applyFont="1" applyBorder="1" applyAlignment="1">
      <alignment horizontal="right"/>
    </xf>
    <xf numFmtId="165" fontId="5" fillId="3" borderId="3" xfId="1" applyNumberFormat="1" applyFont="1" applyFill="1" applyBorder="1" applyAlignment="1">
      <alignment horizontal="right" vertical="center" wrapText="1"/>
    </xf>
    <xf numFmtId="10" fontId="5" fillId="0" borderId="2" xfId="1" applyNumberFormat="1" applyFont="1" applyBorder="1" applyAlignment="1">
      <alignment horizontal="right" vertical="center" wrapText="1"/>
    </xf>
    <xf numFmtId="165" fontId="5" fillId="3" borderId="5" xfId="1" applyNumberFormat="1" applyFont="1" applyFill="1" applyBorder="1" applyAlignment="1">
      <alignment horizontal="right" vertical="center" wrapText="1"/>
    </xf>
    <xf numFmtId="165" fontId="5" fillId="3" borderId="7" xfId="1" applyNumberFormat="1" applyFont="1" applyFill="1" applyBorder="1" applyAlignment="1">
      <alignment horizontal="right" vertical="center" wrapText="1"/>
    </xf>
    <xf numFmtId="164" fontId="6" fillId="0" borderId="5" xfId="1" applyFont="1" applyBorder="1"/>
    <xf numFmtId="164" fontId="4" fillId="0" borderId="11" xfId="1" applyFont="1" applyBorder="1" applyAlignment="1">
      <alignment horizontal="right" vertical="center"/>
    </xf>
    <xf numFmtId="165" fontId="5" fillId="0" borderId="9" xfId="1" applyNumberFormat="1" applyFont="1" applyBorder="1" applyAlignment="1">
      <alignment horizontal="right" vertical="center" wrapText="1"/>
    </xf>
    <xf numFmtId="165" fontId="5" fillId="3" borderId="9" xfId="1" applyNumberFormat="1" applyFont="1" applyFill="1" applyBorder="1" applyAlignment="1">
      <alignment horizontal="right" vertical="center" wrapText="1"/>
    </xf>
    <xf numFmtId="165" fontId="5" fillId="0" borderId="11" xfId="1" applyNumberFormat="1" applyFont="1" applyBorder="1" applyAlignment="1">
      <alignment horizontal="right" vertical="center" wrapText="1"/>
    </xf>
    <xf numFmtId="165" fontId="5" fillId="0" borderId="12" xfId="1" applyNumberFormat="1" applyFont="1" applyBorder="1" applyAlignment="1">
      <alignment horizontal="right" vertical="center" wrapText="1"/>
    </xf>
    <xf numFmtId="164" fontId="4" fillId="0" borderId="5" xfId="1" applyFont="1" applyBorder="1" applyAlignment="1">
      <alignment horizontal="left" vertical="center"/>
    </xf>
    <xf numFmtId="164" fontId="6" fillId="0" borderId="7" xfId="1" applyFont="1" applyBorder="1" applyAlignment="1">
      <alignment horizontal="left"/>
    </xf>
    <xf numFmtId="2" fontId="6" fillId="0" borderId="0" xfId="1" applyNumberFormat="1" applyFont="1"/>
    <xf numFmtId="165" fontId="6" fillId="0" borderId="0" xfId="1" applyNumberFormat="1" applyFont="1"/>
    <xf numFmtId="165" fontId="5" fillId="3" borderId="11" xfId="1" applyNumberFormat="1" applyFont="1" applyFill="1" applyBorder="1" applyAlignment="1">
      <alignment horizontal="right" vertical="center" wrapText="1"/>
    </xf>
    <xf numFmtId="164" fontId="4" fillId="0" borderId="11" xfId="1" applyFont="1" applyBorder="1" applyAlignment="1">
      <alignment horizontal="right"/>
    </xf>
    <xf numFmtId="164" fontId="6" fillId="0" borderId="16" xfId="1" applyFont="1" applyBorder="1"/>
    <xf numFmtId="14" fontId="5" fillId="0" borderId="7" xfId="1" applyNumberFormat="1" applyFont="1" applyBorder="1" applyAlignment="1">
      <alignment horizontal="center"/>
    </xf>
    <xf numFmtId="2" fontId="5" fillId="3" borderId="11" xfId="1" applyNumberFormat="1" applyFont="1" applyFill="1" applyBorder="1" applyAlignment="1">
      <alignment horizontal="right" vertical="center" wrapText="1"/>
    </xf>
    <xf numFmtId="166" fontId="4" fillId="0" borderId="6" xfId="1" applyNumberFormat="1" applyFont="1" applyBorder="1" applyAlignment="1">
      <alignment horizontal="center"/>
    </xf>
    <xf numFmtId="49" fontId="4" fillId="0" borderId="6" xfId="1" applyNumberFormat="1" applyFont="1" applyBorder="1" applyAlignment="1">
      <alignment horizontal="center"/>
    </xf>
    <xf numFmtId="49" fontId="6" fillId="0" borderId="0" xfId="1" applyNumberFormat="1" applyFont="1"/>
    <xf numFmtId="2" fontId="6" fillId="0" borderId="0" xfId="1" applyNumberFormat="1" applyFont="1" applyAlignment="1">
      <alignment vertical="center"/>
    </xf>
    <xf numFmtId="1" fontId="6" fillId="0" borderId="0" xfId="1" applyNumberFormat="1" applyFont="1"/>
    <xf numFmtId="166" fontId="7" fillId="0" borderId="4" xfId="1" applyNumberFormat="1" applyFont="1" applyBorder="1" applyAlignment="1">
      <alignment horizontal="center"/>
    </xf>
  </cellXfs>
  <cellStyles count="4">
    <cellStyle name="Normal" xfId="0" builtinId="0"/>
    <cellStyle name="Normal_xdefoe abated" xfId="1" xr:uid="{00000000-0005-0000-0000-000001000000}"/>
    <cellStyle name="Output Amounts" xfId="2" xr:uid="{00000000-0005-0000-0000-000002000000}"/>
    <cellStyle name="Output Line Items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_BEO/EXCEL/Revenue/New%20format%20schedule/second%20draf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Revenue\ANNEEM\ACTSERV\200405\rcc%20reconciliation%2004051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using/BEO%20Service%20Charge%20&amp;%20Revenues/Barbican/Service%20Charge/Actuals/200910/A%20master%20sheet%200708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rpoflondon.sharepoint.com/sites/BarbicanServiceChargeandRevenues/Shared%20Documents/General/Service%20Charge/Actuals/202425/A%20master%20sheet%202425.xlsx" TargetMode="External"/><Relationship Id="rId1" Type="http://schemas.openxmlformats.org/officeDocument/2006/relationships/externalLinkPath" Target="/sites/BarbicanServiceChargeandRevenues/Shared%20Documents/General/Service%20Charge/Actuals/202425/A%20master%20sheet%2024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 6 attribution to blocks "/>
      <sheetName val="new annex 6 attribution to bloc"/>
      <sheetName val="annex 6 b"/>
      <sheetName val="new annex 6b "/>
      <sheetName val="annex 7 Defoe"/>
      <sheetName val="annex 7 Seddon"/>
      <sheetName val="defoe"/>
      <sheetName val="54"/>
      <sheetName val="seddon"/>
      <sheetName val="31 4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 1"/>
      <sheetName val="Annex 2"/>
      <sheetName val="Annex 3 - Schedule Order "/>
      <sheetName val="annex 4 "/>
      <sheetName val="Reasons for Adjustments Annex 5"/>
      <sheetName val="annex 6 attribution to blocks "/>
      <sheetName val="Annex 6  b"/>
      <sheetName val="annex 6 EstWideTerrace Block %"/>
      <sheetName val="Annex 7 Typical flat"/>
      <sheetName val="annex 8 GL and SCS Capi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nciliation"/>
      <sheetName val="A"/>
      <sheetName val="WIL"/>
      <sheetName val="wall freehold"/>
      <sheetName val="POS &amp; WALL"/>
      <sheetName val="THO"/>
      <sheetName val="SPE"/>
      <sheetName val="SHA"/>
      <sheetName val="SED abated"/>
      <sheetName val="SED"/>
      <sheetName val="MOU abated"/>
      <sheetName val="MOU"/>
      <sheetName val="milton"/>
      <sheetName val="LJM"/>
      <sheetName val="LAU"/>
      <sheetName val="JTC  abated"/>
      <sheetName val="JTC "/>
      <sheetName val="GIL"/>
      <sheetName val="DEF"/>
      <sheetName val="CRO"/>
      <sheetName val="BUN abated"/>
      <sheetName val="BUN"/>
      <sheetName val="BRY abated"/>
      <sheetName val="BRY"/>
      <sheetName val="BRE abated"/>
      <sheetName val="BRE"/>
      <sheetName val="BRA"/>
      <sheetName val="BEN abated"/>
      <sheetName val="BEN"/>
      <sheetName val="A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onciliation"/>
      <sheetName val="A"/>
      <sheetName val="WIL"/>
      <sheetName val="wall freehold"/>
      <sheetName val="postern"/>
      <sheetName val="2 wallside"/>
      <sheetName val="1 wallside"/>
      <sheetName val="THO"/>
      <sheetName val="SPE"/>
      <sheetName val="SHA"/>
      <sheetName val="SED"/>
      <sheetName val="MOU"/>
      <sheetName val="milton"/>
      <sheetName val="LJM"/>
      <sheetName val="LAU"/>
      <sheetName val="JTC "/>
      <sheetName val="GIL"/>
      <sheetName val="Frobisher"/>
      <sheetName val="DEF"/>
      <sheetName val="CRO"/>
      <sheetName val="BUN"/>
      <sheetName val="BRY"/>
      <sheetName val="BRE"/>
      <sheetName val="BRA"/>
      <sheetName val="BEN"/>
      <sheetName val="AND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">
          <cell r="B8">
            <v>49578.471867982749</v>
          </cell>
        </row>
      </sheetData>
      <sheetData sheetId="19"/>
      <sheetData sheetId="20"/>
      <sheetData sheetId="21"/>
      <sheetData sheetId="22"/>
      <sheetData sheetId="23">
        <row r="8">
          <cell r="B8">
            <v>4765.5749895784429</v>
          </cell>
          <cell r="C8">
            <v>5984.8320164781217</v>
          </cell>
          <cell r="D8">
            <v>4481.4689633117487</v>
          </cell>
          <cell r="E8">
            <v>10841.97861017688</v>
          </cell>
        </row>
        <row r="12">
          <cell r="B12">
            <v>4164.9606401583669</v>
          </cell>
          <cell r="C12">
            <v>3648.6380630104863</v>
          </cell>
          <cell r="D12">
            <v>4478</v>
          </cell>
          <cell r="E12">
            <v>4955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</row>
        <row r="14">
          <cell r="B14">
            <v>7728.3115723677229</v>
          </cell>
          <cell r="C14">
            <v>8526.9</v>
          </cell>
          <cell r="D14">
            <v>8704.7999999999993</v>
          </cell>
          <cell r="E14">
            <v>7000</v>
          </cell>
        </row>
        <row r="15">
          <cell r="B15">
            <v>8114.2883366461283</v>
          </cell>
          <cell r="C15">
            <v>8358.3482547683107</v>
          </cell>
          <cell r="D15">
            <v>9768.1934841593411</v>
          </cell>
          <cell r="E15">
            <v>10663.57506935433</v>
          </cell>
        </row>
        <row r="16">
          <cell r="B16">
            <v>12323.715814708137</v>
          </cell>
          <cell r="C16">
            <v>15145.040080482308</v>
          </cell>
          <cell r="D16">
            <v>11675</v>
          </cell>
          <cell r="E16">
            <v>12165</v>
          </cell>
        </row>
        <row r="17">
          <cell r="B17">
            <v>1814.7752450408323</v>
          </cell>
          <cell r="C17">
            <v>2204.671318553083</v>
          </cell>
          <cell r="D17">
            <v>1608</v>
          </cell>
          <cell r="E17">
            <v>2040</v>
          </cell>
        </row>
        <row r="22">
          <cell r="B22">
            <v>4034.1481563647981</v>
          </cell>
          <cell r="C22">
            <v>4347.2636300302784</v>
          </cell>
          <cell r="D22">
            <v>3663</v>
          </cell>
          <cell r="E22">
            <v>3614</v>
          </cell>
        </row>
        <row r="23">
          <cell r="B23">
            <v>18042.229825941096</v>
          </cell>
          <cell r="C23">
            <v>11481.671221697172</v>
          </cell>
          <cell r="D23">
            <v>16562.991054757316</v>
          </cell>
          <cell r="E23">
            <v>19953.241667655519</v>
          </cell>
        </row>
        <row r="24">
          <cell r="B24">
            <v>1190.8996422989535</v>
          </cell>
          <cell r="C24">
            <v>2713.8927961879149</v>
          </cell>
          <cell r="D24">
            <v>4991</v>
          </cell>
          <cell r="E24">
            <v>5088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B26">
            <v>148.08390400000002</v>
          </cell>
          <cell r="C26">
            <v>116.548992</v>
          </cell>
          <cell r="D26">
            <v>142.74785129427846</v>
          </cell>
          <cell r="E26">
            <v>150</v>
          </cell>
        </row>
        <row r="27">
          <cell r="B27">
            <v>67174.399999999994</v>
          </cell>
          <cell r="C27">
            <v>55273.969999999994</v>
          </cell>
          <cell r="D27">
            <v>70765.672303230225</v>
          </cell>
          <cell r="E27">
            <v>86025</v>
          </cell>
        </row>
        <row r="32">
          <cell r="B32">
            <v>2173</v>
          </cell>
          <cell r="C32">
            <v>2018</v>
          </cell>
          <cell r="D32">
            <v>2342</v>
          </cell>
          <cell r="E32">
            <v>2257</v>
          </cell>
        </row>
        <row r="36">
          <cell r="C36">
            <v>689</v>
          </cell>
        </row>
        <row r="37">
          <cell r="C37">
            <v>15955.199999999999</v>
          </cell>
          <cell r="D37">
            <v>25178</v>
          </cell>
        </row>
        <row r="38">
          <cell r="B38">
            <v>3722.7370526709005</v>
          </cell>
          <cell r="C38">
            <v>1665.81</v>
          </cell>
        </row>
        <row r="40">
          <cell r="B40">
            <v>501.63429211804259</v>
          </cell>
          <cell r="C40">
            <v>631.69281285020554</v>
          </cell>
        </row>
      </sheetData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48"/>
  <sheetViews>
    <sheetView showGridLines="0" topLeftCell="A20" zoomScale="80" zoomScaleNormal="80" workbookViewId="0">
      <selection activeCell="B27" sqref="B27"/>
    </sheetView>
  </sheetViews>
  <sheetFormatPr defaultColWidth="9.58203125" defaultRowHeight="15.5" x14ac:dyDescent="0.35"/>
  <cols>
    <col min="1" max="1" width="85.83203125" style="5" customWidth="1"/>
    <col min="2" max="2" width="15.58203125" style="5" customWidth="1"/>
    <col min="3" max="3" width="13.25" style="5" customWidth="1"/>
    <col min="4" max="4" width="11.75" style="5" customWidth="1"/>
    <col min="5" max="6" width="10.58203125" style="5" customWidth="1"/>
    <col min="7" max="7" width="4.08203125" style="5" customWidth="1"/>
    <col min="8" max="9" width="9.58203125" style="5"/>
    <col min="10" max="10" width="23.33203125" style="5" bestFit="1" customWidth="1"/>
    <col min="11" max="16384" width="9.58203125" style="5"/>
  </cols>
  <sheetData>
    <row r="1" spans="1:14" x14ac:dyDescent="0.35">
      <c r="A1" s="1"/>
      <c r="B1" s="2"/>
      <c r="C1" s="3"/>
      <c r="D1" s="2"/>
      <c r="E1" s="4"/>
      <c r="F1" s="4"/>
    </row>
    <row r="2" spans="1:14" x14ac:dyDescent="0.35">
      <c r="A2" s="6" t="s">
        <v>62</v>
      </c>
      <c r="B2" s="7"/>
      <c r="C2" s="8"/>
      <c r="D2" s="7"/>
      <c r="E2" s="9"/>
      <c r="F2" s="10"/>
    </row>
    <row r="3" spans="1:14" x14ac:dyDescent="0.35">
      <c r="A3" s="6" t="s">
        <v>0</v>
      </c>
      <c r="B3" s="10" t="s">
        <v>1</v>
      </c>
      <c r="C3" s="11" t="s">
        <v>2</v>
      </c>
      <c r="D3" s="10" t="s">
        <v>1</v>
      </c>
      <c r="E3" s="10" t="s">
        <v>3</v>
      </c>
      <c r="F3" s="10" t="s">
        <v>3</v>
      </c>
      <c r="J3" s="106"/>
      <c r="K3" s="106"/>
      <c r="L3" s="106"/>
      <c r="M3" s="106"/>
      <c r="N3" s="106"/>
    </row>
    <row r="4" spans="1:14" x14ac:dyDescent="0.35">
      <c r="A4" s="6" t="s">
        <v>4</v>
      </c>
      <c r="B4" s="10"/>
      <c r="C4" s="11"/>
      <c r="D4" s="10" t="s">
        <v>32</v>
      </c>
      <c r="E4" s="10"/>
      <c r="F4" s="10"/>
      <c r="J4" s="106"/>
      <c r="K4" s="97"/>
      <c r="L4" s="106"/>
      <c r="M4" s="106"/>
      <c r="N4" s="106"/>
    </row>
    <row r="5" spans="1:14" ht="16" thickBot="1" x14ac:dyDescent="0.4">
      <c r="A5" s="12"/>
      <c r="B5" s="63" t="s">
        <v>50</v>
      </c>
      <c r="C5" s="64" t="s">
        <v>51</v>
      </c>
      <c r="D5" s="13" t="s">
        <v>33</v>
      </c>
      <c r="E5" s="102" t="s">
        <v>51</v>
      </c>
      <c r="F5" s="102" t="s">
        <v>63</v>
      </c>
      <c r="J5" s="106"/>
      <c r="K5" s="97"/>
      <c r="L5" s="106"/>
      <c r="M5" s="106"/>
      <c r="N5" s="106"/>
    </row>
    <row r="6" spans="1:14" x14ac:dyDescent="0.35">
      <c r="A6" s="14"/>
      <c r="B6" s="15" t="s">
        <v>5</v>
      </c>
      <c r="C6" s="16" t="s">
        <v>5</v>
      </c>
      <c r="D6" s="15"/>
      <c r="E6" s="17" t="s">
        <v>5</v>
      </c>
      <c r="F6" s="17" t="s">
        <v>5</v>
      </c>
      <c r="J6" s="106"/>
      <c r="K6" s="97"/>
      <c r="L6" s="106"/>
      <c r="M6" s="106"/>
      <c r="N6" s="106"/>
    </row>
    <row r="7" spans="1:14" ht="20.149999999999999" customHeight="1" x14ac:dyDescent="0.35">
      <c r="A7" s="18" t="s">
        <v>6</v>
      </c>
      <c r="B7" s="19"/>
      <c r="C7" s="20"/>
      <c r="D7" s="19"/>
      <c r="E7" s="21"/>
      <c r="F7" s="21"/>
      <c r="J7" s="106"/>
      <c r="K7" s="97"/>
      <c r="L7" s="106"/>
      <c r="M7" s="106"/>
      <c r="N7" s="106"/>
    </row>
    <row r="8" spans="1:14" ht="30" customHeight="1" x14ac:dyDescent="0.35">
      <c r="A8" s="22" t="s">
        <v>7</v>
      </c>
      <c r="B8" s="23">
        <f>[4]BRA!$B$8</f>
        <v>4765.5749895784429</v>
      </c>
      <c r="C8" s="24">
        <f>[4]BRA!$C$8</f>
        <v>5984.8320164781217</v>
      </c>
      <c r="D8" s="25">
        <f>(C8-B8)/B8</f>
        <v>0.25584678230140134</v>
      </c>
      <c r="E8" s="26">
        <f>[4]BRA!$D$8</f>
        <v>4481.4689633117487</v>
      </c>
      <c r="F8" s="26">
        <f>[4]BRA!$E$8</f>
        <v>10841.97861017688</v>
      </c>
      <c r="J8" s="97"/>
      <c r="K8" s="108"/>
      <c r="L8" s="106"/>
      <c r="M8" s="106"/>
      <c r="N8" s="106"/>
    </row>
    <row r="9" spans="1:14" ht="12.75" customHeight="1" thickBot="1" x14ac:dyDescent="0.4">
      <c r="A9" s="27"/>
      <c r="B9" s="28"/>
      <c r="C9" s="29"/>
      <c r="D9" s="30"/>
      <c r="E9" s="31"/>
      <c r="F9" s="31"/>
      <c r="J9" s="97"/>
      <c r="K9" s="106"/>
      <c r="L9" s="106"/>
      <c r="M9" s="106"/>
      <c r="N9" s="106"/>
    </row>
    <row r="10" spans="1:14" ht="8.25" customHeight="1" x14ac:dyDescent="0.35">
      <c r="A10" s="32"/>
      <c r="B10" s="33"/>
      <c r="C10" s="24"/>
      <c r="D10" s="25"/>
      <c r="E10" s="26"/>
      <c r="F10" s="26"/>
      <c r="J10" s="97"/>
      <c r="K10" s="106"/>
      <c r="L10" s="106"/>
      <c r="M10" s="106"/>
      <c r="N10" s="106"/>
    </row>
    <row r="11" spans="1:14" ht="20.149999999999999" customHeight="1" x14ac:dyDescent="0.35">
      <c r="A11" s="34" t="s">
        <v>8</v>
      </c>
      <c r="B11" s="23"/>
      <c r="C11" s="24"/>
      <c r="D11" s="25"/>
      <c r="E11" s="26"/>
      <c r="F11" s="26"/>
      <c r="J11" s="97"/>
      <c r="K11" s="106"/>
      <c r="L11" s="106"/>
      <c r="M11" s="106"/>
      <c r="N11" s="106"/>
    </row>
    <row r="12" spans="1:14" ht="20.149999999999999" customHeight="1" x14ac:dyDescent="0.35">
      <c r="A12" s="32" t="s">
        <v>9</v>
      </c>
      <c r="B12" s="23">
        <f>[4]BRA!$B$12</f>
        <v>4164.9606401583669</v>
      </c>
      <c r="C12" s="24">
        <f>[4]BRA!$C$12</f>
        <v>3648.6380630104863</v>
      </c>
      <c r="D12" s="25">
        <f>(C12-B12)/B12</f>
        <v>-0.123968176834499</v>
      </c>
      <c r="E12" s="26">
        <f>[4]BRA!$D$12</f>
        <v>4478</v>
      </c>
      <c r="F12" s="26">
        <f>[4]BRA!$E$12</f>
        <v>4955</v>
      </c>
      <c r="J12" s="97"/>
      <c r="K12" s="106"/>
      <c r="L12" s="106"/>
      <c r="M12" s="106"/>
      <c r="N12" s="106"/>
    </row>
    <row r="13" spans="1:14" ht="20.149999999999999" customHeight="1" x14ac:dyDescent="0.35">
      <c r="A13" s="32" t="s">
        <v>10</v>
      </c>
      <c r="B13" s="23">
        <f>[4]BRA!$B$13</f>
        <v>0</v>
      </c>
      <c r="C13" s="24">
        <f>[4]BRA!$C$13</f>
        <v>0</v>
      </c>
      <c r="D13" s="25" t="s">
        <v>39</v>
      </c>
      <c r="E13" s="26">
        <f>[4]BRA!$D$13</f>
        <v>0</v>
      </c>
      <c r="F13" s="26">
        <f>[4]BRA!$E$13</f>
        <v>0</v>
      </c>
      <c r="J13" s="97"/>
      <c r="K13" s="106"/>
      <c r="L13" s="106"/>
      <c r="M13" s="106"/>
      <c r="N13" s="106"/>
    </row>
    <row r="14" spans="1:14" ht="20.149999999999999" customHeight="1" x14ac:dyDescent="0.35">
      <c r="A14" s="32" t="s">
        <v>11</v>
      </c>
      <c r="B14" s="23">
        <f>[4]BRA!$B$14</f>
        <v>7728.3115723677229</v>
      </c>
      <c r="C14" s="24">
        <f>[4]BRA!$C$14</f>
        <v>8526.9</v>
      </c>
      <c r="D14" s="25">
        <f t="shared" ref="D14:D17" si="0">(C14-B14)/B14</f>
        <v>0.10333284575218196</v>
      </c>
      <c r="E14" s="26">
        <f>[4]BRA!$D$14</f>
        <v>8704.7999999999993</v>
      </c>
      <c r="F14" s="26">
        <f>[4]BRA!$E$14</f>
        <v>7000</v>
      </c>
      <c r="J14" s="97"/>
      <c r="K14" s="106"/>
      <c r="L14" s="106"/>
      <c r="M14" s="106"/>
      <c r="N14" s="106"/>
    </row>
    <row r="15" spans="1:14" ht="20.149999999999999" customHeight="1" x14ac:dyDescent="0.35">
      <c r="A15" s="32" t="s">
        <v>35</v>
      </c>
      <c r="B15" s="23">
        <f>[4]BRA!$B$15</f>
        <v>8114.2883366461283</v>
      </c>
      <c r="C15" s="24">
        <f>[4]BRA!$C$15</f>
        <v>8358.3482547683107</v>
      </c>
      <c r="D15" s="25">
        <f t="shared" si="0"/>
        <v>3.0077797090343406E-2</v>
      </c>
      <c r="E15" s="26">
        <f>[4]BRA!$D$15</f>
        <v>9768.1934841593411</v>
      </c>
      <c r="F15" s="26">
        <f>[4]BRA!$E$15</f>
        <v>10663.57506935433</v>
      </c>
      <c r="J15" s="97"/>
      <c r="K15" s="106"/>
      <c r="L15" s="106"/>
      <c r="M15" s="106"/>
      <c r="N15" s="106"/>
    </row>
    <row r="16" spans="1:14" ht="20.149999999999999" customHeight="1" x14ac:dyDescent="0.35">
      <c r="A16" s="32" t="s">
        <v>12</v>
      </c>
      <c r="B16" s="23">
        <f>[4]BRA!$B$16</f>
        <v>12323.715814708137</v>
      </c>
      <c r="C16" s="24">
        <f>[4]BRA!$C$16</f>
        <v>15145.040080482308</v>
      </c>
      <c r="D16" s="25">
        <f t="shared" si="0"/>
        <v>0.22893454443399039</v>
      </c>
      <c r="E16" s="26">
        <f>[4]BRA!$D$16</f>
        <v>11675</v>
      </c>
      <c r="F16" s="26">
        <f>[4]BRA!$E$16</f>
        <v>12165</v>
      </c>
      <c r="J16" s="97"/>
      <c r="K16" s="106"/>
      <c r="L16" s="106"/>
      <c r="M16" s="106"/>
      <c r="N16" s="106"/>
    </row>
    <row r="17" spans="1:14" ht="20.149999999999999" customHeight="1" x14ac:dyDescent="0.35">
      <c r="A17" s="32" t="s">
        <v>34</v>
      </c>
      <c r="B17" s="23">
        <f>[4]BRA!$B$17</f>
        <v>1814.7752450408323</v>
      </c>
      <c r="C17" s="24">
        <f>[4]BRA!$C$17</f>
        <v>2204.671318553083</v>
      </c>
      <c r="D17" s="25">
        <f t="shared" si="0"/>
        <v>0.2148453780035324</v>
      </c>
      <c r="E17" s="26">
        <f>[4]BRA!$D$17</f>
        <v>1608</v>
      </c>
      <c r="F17" s="26">
        <f>[4]BRA!$E$17</f>
        <v>2040</v>
      </c>
      <c r="J17" s="97"/>
      <c r="K17" s="106"/>
      <c r="L17" s="106"/>
      <c r="M17" s="106"/>
      <c r="N17" s="106"/>
    </row>
    <row r="18" spans="1:14" ht="11.25" customHeight="1" x14ac:dyDescent="0.35">
      <c r="A18" s="32"/>
      <c r="B18" s="23"/>
      <c r="C18" s="24"/>
      <c r="D18" s="25"/>
      <c r="E18" s="26"/>
      <c r="F18" s="26"/>
      <c r="J18" s="97"/>
    </row>
    <row r="19" spans="1:14" ht="20.149999999999999" customHeight="1" thickBot="1" x14ac:dyDescent="0.4">
      <c r="A19" s="35" t="s">
        <v>13</v>
      </c>
      <c r="B19" s="23">
        <f>SUM(B12:B18)</f>
        <v>34146.051608921181</v>
      </c>
      <c r="C19" s="24">
        <f>SUM(C12:C18)</f>
        <v>37883.597716814184</v>
      </c>
      <c r="D19" s="25">
        <f>(C19-B19)/B19</f>
        <v>0.10945763658708085</v>
      </c>
      <c r="E19" s="26">
        <f>SUM(E12:E17)</f>
        <v>36233.993484159342</v>
      </c>
      <c r="F19" s="26">
        <f>SUM(F12:F17)</f>
        <v>36823.57506935433</v>
      </c>
      <c r="J19" s="97"/>
    </row>
    <row r="20" spans="1:14" ht="11.25" customHeight="1" x14ac:dyDescent="0.35">
      <c r="A20" s="36"/>
      <c r="B20" s="33"/>
      <c r="C20" s="37"/>
      <c r="D20" s="38"/>
      <c r="E20" s="39"/>
      <c r="F20" s="39"/>
      <c r="J20" s="97"/>
    </row>
    <row r="21" spans="1:14" ht="20.149999999999999" customHeight="1" x14ac:dyDescent="0.35">
      <c r="A21" s="34" t="s">
        <v>14</v>
      </c>
      <c r="B21" s="23"/>
      <c r="C21" s="24"/>
      <c r="D21" s="25"/>
      <c r="E21" s="26"/>
      <c r="F21" s="26"/>
      <c r="J21" s="97"/>
    </row>
    <row r="22" spans="1:14" ht="20.149999999999999" customHeight="1" x14ac:dyDescent="0.35">
      <c r="A22" s="32" t="s">
        <v>15</v>
      </c>
      <c r="B22" s="23">
        <f>[4]BRA!$B$22</f>
        <v>4034.1481563647981</v>
      </c>
      <c r="C22" s="24">
        <f>[4]BRA!$C$22</f>
        <v>4347.2636300302784</v>
      </c>
      <c r="D22" s="25">
        <f>(C22-B22)/B22</f>
        <v>7.7616255409823878E-2</v>
      </c>
      <c r="E22" s="26">
        <f>[4]BRA!$D$22</f>
        <v>3663</v>
      </c>
      <c r="F22" s="26">
        <f>[4]BRA!$E$22</f>
        <v>3614</v>
      </c>
      <c r="J22" s="97"/>
    </row>
    <row r="23" spans="1:14" ht="19.5" customHeight="1" x14ac:dyDescent="0.35">
      <c r="A23" s="32" t="s">
        <v>16</v>
      </c>
      <c r="B23" s="23">
        <f>[4]BRA!$B$23</f>
        <v>18042.229825941096</v>
      </c>
      <c r="C23" s="24">
        <f>[4]BRA!$C$23</f>
        <v>11481.671221697172</v>
      </c>
      <c r="D23" s="25">
        <f t="shared" ref="D23:D27" si="1">(C23-B23)/B23</f>
        <v>-0.36362238301671346</v>
      </c>
      <c r="E23" s="26">
        <f>[4]BRA!$D$23</f>
        <v>16562.991054757316</v>
      </c>
      <c r="F23" s="26">
        <f>[4]BRA!$E$23</f>
        <v>19953.241667655519</v>
      </c>
      <c r="J23" s="97"/>
    </row>
    <row r="24" spans="1:14" ht="20.149999999999999" customHeight="1" x14ac:dyDescent="0.35">
      <c r="A24" s="32" t="s">
        <v>17</v>
      </c>
      <c r="B24" s="23">
        <f>[4]BRA!$B$24</f>
        <v>1190.8996422989535</v>
      </c>
      <c r="C24" s="24">
        <f>[4]BRA!$C$24</f>
        <v>2713.8927961879149</v>
      </c>
      <c r="D24" s="25">
        <f t="shared" si="1"/>
        <v>1.2788593595921509</v>
      </c>
      <c r="E24" s="26">
        <f>[4]BRA!$D$24</f>
        <v>4991</v>
      </c>
      <c r="F24" s="26">
        <f>[4]BRA!$E$24</f>
        <v>5088</v>
      </c>
      <c r="J24" s="97"/>
    </row>
    <row r="25" spans="1:14" ht="20.149999999999999" customHeight="1" x14ac:dyDescent="0.35">
      <c r="A25" s="32" t="s">
        <v>18</v>
      </c>
      <c r="B25" s="23">
        <f>[4]BRA!$B$25</f>
        <v>0</v>
      </c>
      <c r="C25" s="24">
        <f>[4]BRA!$C$25</f>
        <v>0</v>
      </c>
      <c r="D25" s="25">
        <v>0</v>
      </c>
      <c r="E25" s="26">
        <f>[4]BRA!$D$25</f>
        <v>0</v>
      </c>
      <c r="F25" s="26">
        <f>[4]BRA!$E$25</f>
        <v>0</v>
      </c>
      <c r="J25" s="97"/>
    </row>
    <row r="26" spans="1:14" ht="18.75" customHeight="1" x14ac:dyDescent="0.35">
      <c r="A26" s="14" t="s">
        <v>19</v>
      </c>
      <c r="B26" s="23">
        <f>[4]BRA!$B$26</f>
        <v>148.08390400000002</v>
      </c>
      <c r="C26" s="24">
        <f>[4]BRA!$C$26</f>
        <v>116.548992</v>
      </c>
      <c r="D26" s="25">
        <f t="shared" si="1"/>
        <v>-0.21295300264369055</v>
      </c>
      <c r="E26" s="26">
        <f>[4]BRA!$D$26</f>
        <v>142.74785129427846</v>
      </c>
      <c r="F26" s="26">
        <f>[4]BRA!$E$26</f>
        <v>150</v>
      </c>
      <c r="J26" s="97"/>
    </row>
    <row r="27" spans="1:14" ht="20.149999999999999" customHeight="1" x14ac:dyDescent="0.35">
      <c r="A27" s="32" t="s">
        <v>20</v>
      </c>
      <c r="B27" s="23">
        <f>[4]BRA!$B$27</f>
        <v>67174.399999999994</v>
      </c>
      <c r="C27" s="24">
        <f>[4]BRA!$C$27</f>
        <v>55273.969999999994</v>
      </c>
      <c r="D27" s="25">
        <f t="shared" si="1"/>
        <v>-0.17715722060785064</v>
      </c>
      <c r="E27" s="26">
        <f>[4]BRA!$D$27</f>
        <v>70765.672303230225</v>
      </c>
      <c r="F27" s="26">
        <f>[4]BRA!$E$27</f>
        <v>86025</v>
      </c>
      <c r="J27" s="97"/>
    </row>
    <row r="28" spans="1:14" ht="10.5" customHeight="1" x14ac:dyDescent="0.35">
      <c r="A28" s="32"/>
      <c r="B28" s="23"/>
      <c r="C28" s="24"/>
      <c r="D28" s="25"/>
      <c r="E28" s="26"/>
      <c r="F28" s="26"/>
      <c r="J28" s="97"/>
    </row>
    <row r="29" spans="1:14" ht="20.149999999999999" customHeight="1" thickBot="1" x14ac:dyDescent="0.4">
      <c r="A29" s="40" t="s">
        <v>13</v>
      </c>
      <c r="B29" s="28">
        <f>SUM(B22:B28)</f>
        <v>90589.761528604839</v>
      </c>
      <c r="C29" s="29">
        <f>SUM(C22:C28)</f>
        <v>73933.346639915355</v>
      </c>
      <c r="D29" s="30">
        <f>(C29-B29)/B29</f>
        <v>-0.18386641721570285</v>
      </c>
      <c r="E29" s="31">
        <f>SUM(E22:E28)</f>
        <v>96125.411209281825</v>
      </c>
      <c r="F29" s="31">
        <f>SUM(F22:F28)</f>
        <v>114830.24166765551</v>
      </c>
      <c r="J29" s="97"/>
    </row>
    <row r="30" spans="1:14" ht="12" customHeight="1" x14ac:dyDescent="0.35">
      <c r="A30" s="36"/>
      <c r="B30" s="33"/>
      <c r="C30" s="37"/>
      <c r="D30" s="38"/>
      <c r="E30" s="39"/>
      <c r="F30" s="39"/>
      <c r="J30" s="97"/>
    </row>
    <row r="31" spans="1:14" ht="20.149999999999999" customHeight="1" x14ac:dyDescent="0.35">
      <c r="A31" s="34" t="s">
        <v>21</v>
      </c>
      <c r="B31" s="23"/>
      <c r="C31" s="24"/>
      <c r="D31" s="25"/>
      <c r="E31" s="26"/>
      <c r="F31" s="26"/>
      <c r="J31" s="97"/>
    </row>
    <row r="32" spans="1:14" ht="20.149999999999999" customHeight="1" x14ac:dyDescent="0.35">
      <c r="A32" s="32" t="s">
        <v>22</v>
      </c>
      <c r="B32" s="23">
        <f>[4]BRA!$B$32</f>
        <v>2173</v>
      </c>
      <c r="C32" s="24">
        <f>[4]BRA!$C$32</f>
        <v>2018</v>
      </c>
      <c r="D32" s="25">
        <f>(C32-B32)/B32</f>
        <v>-7.1329958582604699E-2</v>
      </c>
      <c r="E32" s="26">
        <f>[4]BRA!$D$32</f>
        <v>2342</v>
      </c>
      <c r="F32" s="26">
        <f>[4]BRA!$E$32</f>
        <v>2257</v>
      </c>
      <c r="J32" s="97"/>
    </row>
    <row r="33" spans="1:10" ht="10.5" customHeight="1" thickBot="1" x14ac:dyDescent="0.4">
      <c r="A33" s="41"/>
      <c r="B33" s="28"/>
      <c r="C33" s="29"/>
      <c r="D33" s="42"/>
      <c r="E33" s="43"/>
      <c r="F33" s="31"/>
      <c r="J33" s="97"/>
    </row>
    <row r="34" spans="1:10" s="49" customFormat="1" ht="19.5" customHeight="1" thickBot="1" x14ac:dyDescent="0.3">
      <c r="A34" s="44" t="s">
        <v>23</v>
      </c>
      <c r="B34" s="45">
        <f>B32+B29+B19+B8</f>
        <v>131674.38812710447</v>
      </c>
      <c r="C34" s="46">
        <f>C32+C29+C19+C8</f>
        <v>119819.77637320766</v>
      </c>
      <c r="D34" s="47">
        <f>(C34-B34)/B34</f>
        <v>-9.0029746274223249E-2</v>
      </c>
      <c r="E34" s="48">
        <f>E32+E29+E19+E8</f>
        <v>139182.87365675293</v>
      </c>
      <c r="F34" s="45">
        <f>F32+F29+F19+F8</f>
        <v>164752.79534718674</v>
      </c>
      <c r="J34" s="107"/>
    </row>
    <row r="35" spans="1:10" s="49" customFormat="1" ht="23.25" customHeight="1" x14ac:dyDescent="0.25">
      <c r="A35" s="50" t="s">
        <v>24</v>
      </c>
      <c r="B35" s="51"/>
      <c r="C35" s="52"/>
      <c r="D35" s="53"/>
      <c r="E35" s="51"/>
      <c r="F35" s="33"/>
      <c r="J35" s="107"/>
    </row>
    <row r="36" spans="1:10" s="49" customFormat="1" ht="23.25" customHeight="1" x14ac:dyDescent="0.25">
      <c r="A36" s="50"/>
      <c r="B36" s="54"/>
      <c r="C36" s="55"/>
      <c r="D36" s="53"/>
      <c r="E36" s="54"/>
      <c r="F36" s="23"/>
      <c r="J36" s="107"/>
    </row>
    <row r="37" spans="1:10" ht="20.149999999999999" customHeight="1" x14ac:dyDescent="0.35">
      <c r="A37" s="32" t="s">
        <v>38</v>
      </c>
      <c r="B37" s="54">
        <v>0</v>
      </c>
      <c r="C37" s="55">
        <v>0</v>
      </c>
      <c r="D37" s="53"/>
      <c r="E37" s="54">
        <v>0</v>
      </c>
      <c r="F37" s="23">
        <v>0</v>
      </c>
      <c r="J37" s="97"/>
    </row>
    <row r="38" spans="1:10" ht="20.149999999999999" customHeight="1" x14ac:dyDescent="0.35">
      <c r="A38" s="32" t="s">
        <v>64</v>
      </c>
      <c r="B38" s="54">
        <v>0</v>
      </c>
      <c r="C38" s="55">
        <f>[4]BRA!$C$36</f>
        <v>689</v>
      </c>
      <c r="D38" s="53"/>
      <c r="E38" s="54">
        <v>0</v>
      </c>
      <c r="F38" s="23">
        <v>0</v>
      </c>
      <c r="J38" s="97"/>
    </row>
    <row r="39" spans="1:10" ht="20.149999999999999" customHeight="1" x14ac:dyDescent="0.35">
      <c r="A39" s="32" t="s">
        <v>65</v>
      </c>
      <c r="B39" s="54">
        <v>0</v>
      </c>
      <c r="C39" s="55">
        <f>[4]BRA!$C$37</f>
        <v>15955.199999999999</v>
      </c>
      <c r="D39" s="53"/>
      <c r="E39" s="54">
        <f>[4]BRA!$D$37</f>
        <v>25178</v>
      </c>
      <c r="F39" s="23">
        <v>0</v>
      </c>
      <c r="J39" s="97"/>
    </row>
    <row r="40" spans="1:10" ht="20.149999999999999" customHeight="1" x14ac:dyDescent="0.35">
      <c r="A40" s="32" t="s">
        <v>37</v>
      </c>
      <c r="B40" s="54">
        <f>[4]BRA!$B$38</f>
        <v>3722.7370526709005</v>
      </c>
      <c r="C40" s="55">
        <f>[4]BRA!$C$38</f>
        <v>1665.81</v>
      </c>
      <c r="D40" s="53"/>
      <c r="E40" s="54">
        <v>0</v>
      </c>
      <c r="F40" s="23">
        <v>0</v>
      </c>
      <c r="J40" s="97"/>
    </row>
    <row r="41" spans="1:10" ht="20.149999999999999" customHeight="1" x14ac:dyDescent="0.35">
      <c r="A41" s="32" t="s">
        <v>49</v>
      </c>
      <c r="B41" s="54">
        <f>[4]BRA!$B$40</f>
        <v>501.63429211804259</v>
      </c>
      <c r="C41" s="55">
        <f>[4]BRA!$C$40</f>
        <v>631.69281285020554</v>
      </c>
      <c r="D41" s="53"/>
      <c r="E41" s="54">
        <v>0</v>
      </c>
      <c r="F41" s="23">
        <v>0</v>
      </c>
      <c r="J41" s="97"/>
    </row>
    <row r="42" spans="1:10" ht="21" customHeight="1" thickBot="1" x14ac:dyDescent="0.4">
      <c r="A42" s="56"/>
      <c r="B42" s="57"/>
      <c r="C42" s="58"/>
      <c r="D42" s="59"/>
      <c r="E42" s="57"/>
      <c r="F42" s="28"/>
      <c r="J42" s="97"/>
    </row>
    <row r="43" spans="1:10" s="49" customFormat="1" ht="20.149999999999999" customHeight="1" thickBot="1" x14ac:dyDescent="0.3">
      <c r="A43" s="44" t="s">
        <v>25</v>
      </c>
      <c r="B43" s="45">
        <f>SUM(B37:B42)</f>
        <v>4224.3713447889431</v>
      </c>
      <c r="C43" s="46">
        <f>SUM(C37:C42)</f>
        <v>18941.702812850202</v>
      </c>
      <c r="D43" s="47"/>
      <c r="E43" s="45">
        <f>SUM(E37:E42)</f>
        <v>25178</v>
      </c>
      <c r="F43" s="45">
        <f>SUM(F37:F42)</f>
        <v>0</v>
      </c>
      <c r="J43" s="107"/>
    </row>
    <row r="44" spans="1:10" ht="24" customHeight="1" thickBot="1" x14ac:dyDescent="0.4">
      <c r="A44" s="60" t="s">
        <v>26</v>
      </c>
      <c r="B44" s="45">
        <f>B43+B34</f>
        <v>135898.7594718934</v>
      </c>
      <c r="C44" s="103">
        <f>C43+C34</f>
        <v>138761.47918605787</v>
      </c>
      <c r="D44" s="47"/>
      <c r="E44" s="45">
        <f>E43+E34</f>
        <v>164360.87365675293</v>
      </c>
      <c r="F44" s="45">
        <f>F43+F34</f>
        <v>164752.79534718674</v>
      </c>
      <c r="J44" s="97"/>
    </row>
    <row r="46" spans="1:10" x14ac:dyDescent="0.35">
      <c r="A46" s="61" t="s">
        <v>27</v>
      </c>
      <c r="B46" s="61"/>
      <c r="C46" s="61"/>
      <c r="D46" s="61"/>
    </row>
    <row r="47" spans="1:10" x14ac:dyDescent="0.35">
      <c r="A47" s="62"/>
      <c r="B47" s="62"/>
      <c r="C47" s="62"/>
      <c r="D47" s="62"/>
    </row>
    <row r="48" spans="1:10" x14ac:dyDescent="0.35">
      <c r="A48" s="62"/>
      <c r="B48" s="62"/>
      <c r="C48" s="62"/>
      <c r="D48" s="62"/>
    </row>
  </sheetData>
  <phoneticPr fontId="1" type="noConversion"/>
  <printOptions horizontalCentered="1" headings="1" gridLinesSet="0"/>
  <pageMargins left="0.35433070866141736" right="0.35433070866141736" top="0.98425196850393704" bottom="0.59055118110236227" header="0.39370078740157483" footer="0"/>
  <pageSetup paperSize="9" scale="64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56"/>
  <sheetViews>
    <sheetView showGridLines="0" topLeftCell="A33" zoomScale="80" zoomScaleNormal="80" workbookViewId="0">
      <selection activeCell="A65" sqref="A65"/>
    </sheetView>
  </sheetViews>
  <sheetFormatPr defaultColWidth="9.58203125" defaultRowHeight="15.5" x14ac:dyDescent="0.35"/>
  <cols>
    <col min="1" max="1" width="85" style="5" customWidth="1"/>
    <col min="2" max="2" width="15.58203125" style="5" customWidth="1"/>
    <col min="3" max="4" width="13.25" style="5" customWidth="1"/>
    <col min="5" max="6" width="10.58203125" style="5" customWidth="1"/>
    <col min="7" max="7" width="2.83203125" style="5" customWidth="1"/>
    <col min="8" max="8" width="9.58203125" style="5"/>
    <col min="9" max="9" width="15.33203125" style="5" customWidth="1"/>
    <col min="10" max="16384" width="9.58203125" style="5"/>
  </cols>
  <sheetData>
    <row r="1" spans="1:11" x14ac:dyDescent="0.35">
      <c r="A1" s="1"/>
      <c r="B1" s="2"/>
      <c r="C1" s="3"/>
      <c r="D1" s="2"/>
      <c r="E1" s="4"/>
      <c r="F1" s="4"/>
    </row>
    <row r="2" spans="1:11" x14ac:dyDescent="0.35">
      <c r="A2" s="6" t="s">
        <v>62</v>
      </c>
      <c r="B2" s="7"/>
      <c r="C2" s="8"/>
      <c r="D2" s="7"/>
      <c r="E2" s="9"/>
      <c r="F2" s="10"/>
    </row>
    <row r="3" spans="1:11" x14ac:dyDescent="0.35">
      <c r="A3" s="6" t="s">
        <v>28</v>
      </c>
      <c r="B3" s="10" t="s">
        <v>1</v>
      </c>
      <c r="C3" s="11" t="s">
        <v>2</v>
      </c>
      <c r="D3" s="10" t="s">
        <v>1</v>
      </c>
      <c r="E3" s="10" t="s">
        <v>3</v>
      </c>
      <c r="F3" s="10" t="s">
        <v>3</v>
      </c>
    </row>
    <row r="4" spans="1:11" hidden="1" x14ac:dyDescent="0.35">
      <c r="A4" s="109">
        <v>3.7747099999999999E-2</v>
      </c>
      <c r="B4" s="10"/>
      <c r="C4" s="11"/>
      <c r="D4" s="10" t="s">
        <v>32</v>
      </c>
      <c r="E4" s="10"/>
      <c r="F4" s="10"/>
    </row>
    <row r="5" spans="1:11" ht="16" thickBot="1" x14ac:dyDescent="0.4">
      <c r="A5" s="104">
        <v>3.76219E-2</v>
      </c>
      <c r="B5" s="63" t="s">
        <v>50</v>
      </c>
      <c r="C5" s="64" t="s">
        <v>51</v>
      </c>
      <c r="D5" s="13" t="s">
        <v>33</v>
      </c>
      <c r="E5" s="102" t="s">
        <v>51</v>
      </c>
      <c r="F5" s="102" t="s">
        <v>63</v>
      </c>
    </row>
    <row r="6" spans="1:11" x14ac:dyDescent="0.35">
      <c r="A6" s="14"/>
      <c r="B6" s="65" t="s">
        <v>5</v>
      </c>
      <c r="C6" s="66" t="s">
        <v>5</v>
      </c>
      <c r="D6" s="15"/>
      <c r="E6" s="15" t="s">
        <v>5</v>
      </c>
      <c r="F6" s="17" t="s">
        <v>5</v>
      </c>
    </row>
    <row r="7" spans="1:11" ht="20.149999999999999" customHeight="1" x14ac:dyDescent="0.35">
      <c r="A7" s="18" t="s">
        <v>6</v>
      </c>
      <c r="B7" s="18"/>
      <c r="C7" s="67"/>
      <c r="D7" s="19"/>
      <c r="E7" s="10"/>
      <c r="F7" s="21"/>
    </row>
    <row r="8" spans="1:11" ht="30" customHeight="1" x14ac:dyDescent="0.35">
      <c r="A8" s="22" t="s">
        <v>7</v>
      </c>
      <c r="B8" s="68">
        <f>$A$4*BRA!B8</f>
        <v>179.88663568911645</v>
      </c>
      <c r="C8" s="69">
        <f>BRA!C8*'118'!$A$5</f>
        <v>225.16075164073825</v>
      </c>
      <c r="D8" s="25">
        <f>(C8-B8)/B8</f>
        <v>0.25168137576304117</v>
      </c>
      <c r="E8" s="70">
        <f>$A$5*BRA!E8</f>
        <v>168.60137719081828</v>
      </c>
      <c r="F8" s="71">
        <f>$A$5*BRA!F8</f>
        <v>407.89583507421355</v>
      </c>
      <c r="I8" s="97"/>
      <c r="J8" s="97"/>
      <c r="K8" s="97"/>
    </row>
    <row r="9" spans="1:11" ht="12.75" customHeight="1" thickBot="1" x14ac:dyDescent="0.4">
      <c r="A9" s="72"/>
      <c r="B9" s="73"/>
      <c r="C9" s="74"/>
      <c r="D9" s="30"/>
      <c r="E9" s="75"/>
      <c r="F9" s="76"/>
      <c r="I9" s="97"/>
      <c r="J9" s="97"/>
      <c r="K9" s="97"/>
    </row>
    <row r="10" spans="1:11" ht="8.25" customHeight="1" x14ac:dyDescent="0.35">
      <c r="A10" s="77"/>
      <c r="B10" s="78"/>
      <c r="C10" s="79"/>
      <c r="D10" s="38"/>
      <c r="E10" s="80"/>
      <c r="F10" s="81"/>
      <c r="I10" s="97"/>
      <c r="J10" s="97"/>
      <c r="K10" s="97"/>
    </row>
    <row r="11" spans="1:11" ht="20.149999999999999" customHeight="1" x14ac:dyDescent="0.35">
      <c r="A11" s="82" t="s">
        <v>8</v>
      </c>
      <c r="B11" s="68"/>
      <c r="C11" s="69"/>
      <c r="D11" s="25"/>
      <c r="E11" s="70"/>
      <c r="F11" s="71"/>
      <c r="I11" s="97"/>
      <c r="J11" s="97"/>
      <c r="K11" s="97"/>
    </row>
    <row r="12" spans="1:11" ht="20.149999999999999" customHeight="1" x14ac:dyDescent="0.35">
      <c r="A12" s="83" t="s">
        <v>9</v>
      </c>
      <c r="B12" s="68">
        <f>$A$4*BRA!B12</f>
        <v>157.21518578012189</v>
      </c>
      <c r="C12" s="69">
        <f>BRA!C12*'118'!$A$5</f>
        <v>137.26869634277421</v>
      </c>
      <c r="D12" s="25"/>
      <c r="E12" s="70">
        <f>$A$5*BRA!E12</f>
        <v>168.47086820000001</v>
      </c>
      <c r="F12" s="71">
        <f>$A$5*BRA!F12</f>
        <v>186.41651450000001</v>
      </c>
      <c r="I12" s="97"/>
      <c r="J12" s="97"/>
      <c r="K12" s="97"/>
    </row>
    <row r="13" spans="1:11" ht="20.149999999999999" customHeight="1" x14ac:dyDescent="0.35">
      <c r="A13" s="83" t="s">
        <v>10</v>
      </c>
      <c r="B13" s="68">
        <f>$A$4*BRA!B13</f>
        <v>0</v>
      </c>
      <c r="C13" s="69">
        <f>BRA!C13*'118'!$A$5</f>
        <v>0</v>
      </c>
      <c r="D13" s="25"/>
      <c r="E13" s="70">
        <f>$A$5*BRA!E13</f>
        <v>0</v>
      </c>
      <c r="F13" s="71">
        <f>$A$5*BRA!F13</f>
        <v>0</v>
      </c>
      <c r="I13" s="97"/>
      <c r="J13" s="97"/>
      <c r="K13" s="97"/>
    </row>
    <row r="14" spans="1:11" ht="20.149999999999999" customHeight="1" x14ac:dyDescent="0.35">
      <c r="A14" s="83" t="s">
        <v>11</v>
      </c>
      <c r="B14" s="68">
        <f>$A$4*BRA!B14</f>
        <v>291.72134975332165</v>
      </c>
      <c r="C14" s="69">
        <f>BRA!C14*'118'!$A$5</f>
        <v>320.79817910999998</v>
      </c>
      <c r="D14" s="25"/>
      <c r="E14" s="70">
        <f>$A$5*BRA!E14</f>
        <v>327.49111511999996</v>
      </c>
      <c r="F14" s="71">
        <f>$A$5*BRA!F14</f>
        <v>263.35329999999999</v>
      </c>
      <c r="I14" s="97"/>
      <c r="J14" s="97"/>
      <c r="K14" s="97"/>
    </row>
    <row r="15" spans="1:11" ht="20.149999999999999" customHeight="1" x14ac:dyDescent="0.35">
      <c r="A15" s="83" t="s">
        <v>36</v>
      </c>
      <c r="B15" s="68">
        <f>$A$4*BRA!B15</f>
        <v>306.29085327221503</v>
      </c>
      <c r="C15" s="69">
        <f>BRA!C15*'118'!$A$5</f>
        <v>314.45694220606788</v>
      </c>
      <c r="D15" s="25"/>
      <c r="E15" s="70">
        <f>$A$5*BRA!E15</f>
        <v>367.49799844169434</v>
      </c>
      <c r="F15" s="71">
        <f>$A$5*BRA!F15</f>
        <v>401.18395490174169</v>
      </c>
      <c r="I15" s="97"/>
      <c r="J15" s="97"/>
      <c r="K15" s="97"/>
    </row>
    <row r="16" spans="1:11" ht="20.149999999999999" customHeight="1" x14ac:dyDescent="0.35">
      <c r="A16" s="83" t="s">
        <v>12</v>
      </c>
      <c r="B16" s="68">
        <f>$A$4*BRA!B16</f>
        <v>465.18453322936949</v>
      </c>
      <c r="C16" s="69">
        <f>BRA!C16*'118'!$A$5</f>
        <v>569.78518340389735</v>
      </c>
      <c r="D16" s="25"/>
      <c r="E16" s="70">
        <f>$A$5*BRA!E16</f>
        <v>439.2356825</v>
      </c>
      <c r="F16" s="71">
        <f>$A$5*BRA!F16</f>
        <v>457.6704135</v>
      </c>
      <c r="I16" s="97"/>
      <c r="J16" s="97"/>
      <c r="K16" s="97"/>
    </row>
    <row r="17" spans="1:11" ht="20.149999999999999" customHeight="1" x14ac:dyDescent="0.35">
      <c r="A17" s="83" t="s">
        <v>34</v>
      </c>
      <c r="B17" s="68">
        <f>$A$4*BRA!B17</f>
        <v>68.502502652080793</v>
      </c>
      <c r="C17" s="69">
        <f>BRA!C17*'118'!$A$5</f>
        <v>82.943923879472237</v>
      </c>
      <c r="D17" s="25"/>
      <c r="E17" s="70">
        <f>$A$5*BRA!E17</f>
        <v>60.496015200000002</v>
      </c>
      <c r="F17" s="71">
        <f>$A$5*BRA!F17</f>
        <v>76.748676000000003</v>
      </c>
      <c r="I17" s="97"/>
      <c r="J17" s="97"/>
      <c r="K17" s="97"/>
    </row>
    <row r="18" spans="1:11" ht="11.25" customHeight="1" x14ac:dyDescent="0.35">
      <c r="A18" s="83"/>
      <c r="B18" s="68"/>
      <c r="C18" s="69"/>
      <c r="D18" s="25"/>
      <c r="E18" s="70"/>
      <c r="F18" s="71"/>
      <c r="I18" s="97"/>
      <c r="J18" s="97"/>
      <c r="K18" s="97"/>
    </row>
    <row r="19" spans="1:11" ht="20.149999999999999" customHeight="1" thickBot="1" x14ac:dyDescent="0.4">
      <c r="A19" s="84" t="s">
        <v>13</v>
      </c>
      <c r="B19" s="73">
        <f>$A$4*BRA!B19</f>
        <v>1288.9144246871087</v>
      </c>
      <c r="C19" s="74">
        <f>SUM(C12:C17)</f>
        <v>1425.2529249422116</v>
      </c>
      <c r="D19" s="30">
        <f>(C19-B19)/B19</f>
        <v>0.1057777751910875</v>
      </c>
      <c r="E19" s="75">
        <f>$A$5*BRA!E19</f>
        <v>1363.1916794616943</v>
      </c>
      <c r="F19" s="76">
        <f>$A$5*BRA!F19</f>
        <v>1385.3728589017417</v>
      </c>
      <c r="I19" s="97"/>
      <c r="J19" s="97"/>
      <c r="K19" s="97"/>
    </row>
    <row r="20" spans="1:11" ht="11.25" customHeight="1" x14ac:dyDescent="0.35">
      <c r="A20" s="32"/>
      <c r="B20" s="80"/>
      <c r="C20" s="85"/>
      <c r="D20" s="86"/>
      <c r="E20" s="80"/>
      <c r="F20" s="81"/>
      <c r="I20" s="97"/>
      <c r="J20" s="97"/>
      <c r="K20" s="97"/>
    </row>
    <row r="21" spans="1:11" ht="20.149999999999999" customHeight="1" x14ac:dyDescent="0.35">
      <c r="A21" s="34" t="s">
        <v>14</v>
      </c>
      <c r="B21" s="70"/>
      <c r="C21" s="87"/>
      <c r="D21" s="53"/>
      <c r="E21" s="70"/>
      <c r="F21" s="71"/>
      <c r="I21" s="97"/>
      <c r="J21" s="97"/>
      <c r="K21" s="97"/>
    </row>
    <row r="22" spans="1:11" ht="20.149999999999999" customHeight="1" x14ac:dyDescent="0.35">
      <c r="A22" s="32" t="s">
        <v>15</v>
      </c>
      <c r="B22" s="70">
        <f>$A$4*BRA!B22</f>
        <v>152.27739387311766</v>
      </c>
      <c r="C22" s="69">
        <f>BRA!C22*'118'!$A$5</f>
        <v>163.55231756263612</v>
      </c>
      <c r="D22" s="53"/>
      <c r="E22" s="70">
        <f>$A$5*BRA!E22</f>
        <v>137.80901969999999</v>
      </c>
      <c r="F22" s="71">
        <f>$A$5*BRA!F22</f>
        <v>135.96554660000001</v>
      </c>
      <c r="I22" s="97"/>
      <c r="J22" s="97"/>
      <c r="K22" s="97"/>
    </row>
    <row r="23" spans="1:11" ht="19.5" customHeight="1" x14ac:dyDescent="0.35">
      <c r="A23" s="32" t="s">
        <v>48</v>
      </c>
      <c r="B23" s="70">
        <f>$A$4*BRA!B23</f>
        <v>681.04185346278109</v>
      </c>
      <c r="C23" s="69">
        <f>BRA!C23*'118'!$A$5</f>
        <v>431.96228653556881</v>
      </c>
      <c r="D23" s="53"/>
      <c r="E23" s="70">
        <f>$A$5*BRA!E23</f>
        <v>623.13119316297423</v>
      </c>
      <c r="F23" s="71">
        <f>$A$5*BRA!F23</f>
        <v>750.67886269636915</v>
      </c>
      <c r="I23" s="97"/>
      <c r="J23" s="97"/>
      <c r="K23" s="97"/>
    </row>
    <row r="24" spans="1:11" ht="20.149999999999999" customHeight="1" x14ac:dyDescent="0.35">
      <c r="A24" s="32" t="s">
        <v>17</v>
      </c>
      <c r="B24" s="70">
        <f>$A$4*BRA!B24</f>
        <v>44.953007887822828</v>
      </c>
      <c r="C24" s="69">
        <f>BRA!C24*'118'!$A$5</f>
        <v>102.10180338890211</v>
      </c>
      <c r="D24" s="53"/>
      <c r="E24" s="70">
        <f>$A$5*BRA!E24</f>
        <v>187.77090290000001</v>
      </c>
      <c r="F24" s="71">
        <f>$A$5*BRA!F24</f>
        <v>191.4202272</v>
      </c>
      <c r="I24" s="97"/>
      <c r="J24" s="97"/>
      <c r="K24" s="97"/>
    </row>
    <row r="25" spans="1:11" ht="20.149999999999999" customHeight="1" x14ac:dyDescent="0.35">
      <c r="A25" s="32" t="s">
        <v>18</v>
      </c>
      <c r="B25" s="70">
        <f>$A$4*BRA!B25</f>
        <v>0</v>
      </c>
      <c r="C25" s="69">
        <f>BRA!C25*'118'!$A$5</f>
        <v>0</v>
      </c>
      <c r="D25" s="53"/>
      <c r="E25" s="70">
        <f>$A$5*BRA!E25</f>
        <v>0</v>
      </c>
      <c r="F25" s="71">
        <f>$A$5*BRA!F25</f>
        <v>0</v>
      </c>
      <c r="I25" s="97"/>
      <c r="J25" s="97"/>
      <c r="K25" s="97"/>
    </row>
    <row r="26" spans="1:11" ht="18.75" customHeight="1" x14ac:dyDescent="0.35">
      <c r="A26" s="72" t="s">
        <v>19</v>
      </c>
      <c r="B26" s="70">
        <f>$A$4*BRA!B26</f>
        <v>5.5897379326784007</v>
      </c>
      <c r="C26" s="69">
        <f>BRA!C26*'118'!$A$5</f>
        <v>4.3847945221247997</v>
      </c>
      <c r="D26" s="53"/>
      <c r="E26" s="70">
        <f>$A$5*BRA!E26</f>
        <v>5.3704453866082149</v>
      </c>
      <c r="F26" s="71">
        <f>$A$5*BRA!F26</f>
        <v>5.6432849999999997</v>
      </c>
      <c r="I26" s="97"/>
      <c r="J26" s="97"/>
      <c r="K26" s="97"/>
    </row>
    <row r="27" spans="1:11" ht="20.149999999999999" customHeight="1" x14ac:dyDescent="0.35">
      <c r="A27" s="32" t="s">
        <v>20</v>
      </c>
      <c r="B27" s="70">
        <f>$A$4*BRA!B27</f>
        <v>2535.6387942399997</v>
      </c>
      <c r="C27" s="69">
        <f>BRA!C27*'118'!$A$5</f>
        <v>2079.511771943</v>
      </c>
      <c r="D27" s="53"/>
      <c r="E27" s="70">
        <f>$A$5*BRA!E27</f>
        <v>2662.3390468248972</v>
      </c>
      <c r="F27" s="71">
        <f>$A$5*BRA!F27</f>
        <v>3236.4239474999999</v>
      </c>
      <c r="I27" s="97"/>
      <c r="J27" s="97"/>
      <c r="K27" s="97"/>
    </row>
    <row r="28" spans="1:11" ht="10.5" customHeight="1" x14ac:dyDescent="0.35">
      <c r="A28" s="32"/>
      <c r="B28" s="70"/>
      <c r="C28" s="87"/>
      <c r="D28" s="53"/>
      <c r="E28" s="70"/>
      <c r="F28" s="71"/>
      <c r="I28" s="97"/>
      <c r="J28" s="97"/>
      <c r="K28" s="97"/>
    </row>
    <row r="29" spans="1:11" ht="20.149999999999999" customHeight="1" thickBot="1" x14ac:dyDescent="0.4">
      <c r="A29" s="35" t="s">
        <v>13</v>
      </c>
      <c r="B29" s="75">
        <f>$A$4*BRA!B29</f>
        <v>3419.5007873963996</v>
      </c>
      <c r="C29" s="88">
        <f>SUM(C22:C27)</f>
        <v>2781.5129739522317</v>
      </c>
      <c r="D29" s="59">
        <f>(C29-B29)/B29</f>
        <v>-0.18657337813626601</v>
      </c>
      <c r="E29" s="75">
        <f>$A$5*BRA!E29</f>
        <v>3616.4206079744799</v>
      </c>
      <c r="F29" s="76">
        <f>$A$5*BRA!F29</f>
        <v>4320.1318689963691</v>
      </c>
      <c r="I29" s="97"/>
      <c r="J29" s="97"/>
      <c r="K29" s="97"/>
    </row>
    <row r="30" spans="1:11" ht="12" customHeight="1" x14ac:dyDescent="0.35">
      <c r="A30" s="77"/>
      <c r="B30" s="78"/>
      <c r="C30" s="79"/>
      <c r="D30" s="38"/>
      <c r="E30" s="80"/>
      <c r="F30" s="81"/>
      <c r="I30" s="97"/>
      <c r="J30" s="97"/>
      <c r="K30" s="97"/>
    </row>
    <row r="31" spans="1:11" ht="20.149999999999999" customHeight="1" x14ac:dyDescent="0.35">
      <c r="A31" s="82" t="s">
        <v>21</v>
      </c>
      <c r="B31" s="68"/>
      <c r="C31" s="69"/>
      <c r="D31" s="25"/>
      <c r="E31" s="70"/>
      <c r="F31" s="71"/>
      <c r="I31" s="97"/>
      <c r="J31" s="97"/>
      <c r="K31" s="97"/>
    </row>
    <row r="32" spans="1:11" ht="20.149999999999999" customHeight="1" x14ac:dyDescent="0.35">
      <c r="A32" s="83" t="s">
        <v>22</v>
      </c>
      <c r="B32" s="68">
        <f>$A$4*BRA!B32</f>
        <v>82.024448300000003</v>
      </c>
      <c r="C32" s="69">
        <f>BRA!C32*'118'!$A$5</f>
        <v>75.920994199999996</v>
      </c>
      <c r="D32" s="25">
        <f>(C32-B32)/B32</f>
        <v>-7.441018167750367E-2</v>
      </c>
      <c r="E32" s="70">
        <f>$A$5*BRA!E32</f>
        <v>88.110489799999996</v>
      </c>
      <c r="F32" s="71">
        <f>$A$5*BRA!F32</f>
        <v>84.912628299999994</v>
      </c>
      <c r="I32" s="97"/>
      <c r="J32" s="97"/>
      <c r="K32" s="97"/>
    </row>
    <row r="33" spans="1:11" ht="10.5" customHeight="1" thickBot="1" x14ac:dyDescent="0.4">
      <c r="A33" s="89"/>
      <c r="B33" s="73"/>
      <c r="C33" s="74"/>
      <c r="D33" s="25"/>
      <c r="E33" s="75"/>
      <c r="F33" s="76"/>
      <c r="I33" s="97"/>
      <c r="J33" s="97"/>
      <c r="K33" s="97"/>
    </row>
    <row r="34" spans="1:11" s="49" customFormat="1" ht="19.5" customHeight="1" thickBot="1" x14ac:dyDescent="0.4">
      <c r="A34" s="90" t="s">
        <v>23</v>
      </c>
      <c r="B34" s="91">
        <f>$A$4*BRA!B34</f>
        <v>4970.3262960726252</v>
      </c>
      <c r="C34" s="92">
        <f>C32+C29+C19+C8</f>
        <v>4507.8476447351813</v>
      </c>
      <c r="D34" s="47">
        <f>(C34-B34)/B34</f>
        <v>-9.3047945705874074E-2</v>
      </c>
      <c r="E34" s="93">
        <f>$A$5*BRA!E34</f>
        <v>5236.3241544269931</v>
      </c>
      <c r="F34" s="94">
        <f>$A$5*BRA!F34</f>
        <v>6198.3131912723247</v>
      </c>
      <c r="I34" s="107"/>
      <c r="J34" s="107"/>
      <c r="K34" s="97"/>
    </row>
    <row r="35" spans="1:11" s="49" customFormat="1" ht="23.25" customHeight="1" x14ac:dyDescent="0.35">
      <c r="A35" s="95" t="s">
        <v>24</v>
      </c>
      <c r="B35" s="68"/>
      <c r="C35" s="69"/>
      <c r="D35" s="25"/>
      <c r="E35" s="70"/>
      <c r="F35" s="71"/>
      <c r="I35" s="107"/>
      <c r="J35" s="107"/>
      <c r="K35" s="97"/>
    </row>
    <row r="36" spans="1:11" s="49" customFormat="1" ht="17.25" customHeight="1" x14ac:dyDescent="0.35">
      <c r="A36" s="95"/>
      <c r="B36" s="68"/>
      <c r="C36" s="69"/>
      <c r="D36" s="25"/>
      <c r="E36" s="70"/>
      <c r="F36" s="71"/>
      <c r="I36" s="107"/>
      <c r="J36" s="107"/>
      <c r="K36" s="97"/>
    </row>
    <row r="37" spans="1:11" ht="20.149999999999999" customHeight="1" x14ac:dyDescent="0.35">
      <c r="A37" s="89" t="s">
        <v>38</v>
      </c>
      <c r="B37" s="68">
        <f>BRA!B37*'118'!$A$4</f>
        <v>0</v>
      </c>
      <c r="C37" s="69">
        <f>BRA!C37*'118'!$A$5</f>
        <v>0</v>
      </c>
      <c r="D37" s="25"/>
      <c r="E37" s="70">
        <f>$A$5*BRA!E37</f>
        <v>0</v>
      </c>
      <c r="F37" s="71">
        <f>$A$5*BRA!F37</f>
        <v>0</v>
      </c>
      <c r="I37" s="97"/>
      <c r="J37" s="97"/>
      <c r="K37" s="97"/>
    </row>
    <row r="38" spans="1:11" ht="20.149999999999999" customHeight="1" x14ac:dyDescent="0.35">
      <c r="A38" s="32" t="s">
        <v>64</v>
      </c>
      <c r="B38" s="68">
        <f>BRA!B38*'118'!$A$4</f>
        <v>0</v>
      </c>
      <c r="C38" s="69">
        <f>BRA!C38*'118'!$A$5</f>
        <v>25.921489099999999</v>
      </c>
      <c r="D38" s="25"/>
      <c r="E38" s="70">
        <f>$A$5*BRA!E38</f>
        <v>0</v>
      </c>
      <c r="F38" s="71">
        <f>$A$5*BRA!F38</f>
        <v>0</v>
      </c>
      <c r="I38" s="97"/>
      <c r="J38" s="97"/>
      <c r="K38" s="97"/>
    </row>
    <row r="39" spans="1:11" ht="20.149999999999999" customHeight="1" x14ac:dyDescent="0.35">
      <c r="A39" s="32" t="s">
        <v>65</v>
      </c>
      <c r="B39" s="68">
        <f>BRA!B39*'118'!$A$4</f>
        <v>0</v>
      </c>
      <c r="C39" s="69">
        <f>BRA!C39*'118'!$A$5</f>
        <v>600.26493887999993</v>
      </c>
      <c r="D39" s="25"/>
      <c r="E39" s="70">
        <f>$A$5*BRA!E39</f>
        <v>947.24419820000003</v>
      </c>
      <c r="F39" s="71">
        <f>$A$5*BRA!F39</f>
        <v>0</v>
      </c>
      <c r="I39" s="97"/>
      <c r="J39" s="97"/>
      <c r="K39" s="97"/>
    </row>
    <row r="40" spans="1:11" ht="20.149999999999999" customHeight="1" x14ac:dyDescent="0.35">
      <c r="A40" s="83" t="s">
        <v>37</v>
      </c>
      <c r="B40" s="68">
        <f>BRA!B40*'118'!$A$4</f>
        <v>140.52252780087375</v>
      </c>
      <c r="C40" s="69">
        <f>BRA!C40*'118'!$A$5</f>
        <v>62.670937238999997</v>
      </c>
      <c r="D40" s="25"/>
      <c r="E40" s="70">
        <f>$A$5*BRA!E40</f>
        <v>0</v>
      </c>
      <c r="F40" s="71">
        <f>$A$5*BRA!F40</f>
        <v>0</v>
      </c>
      <c r="I40" s="97"/>
      <c r="J40" s="97"/>
      <c r="K40" s="97"/>
    </row>
    <row r="41" spans="1:11" ht="20.149999999999999" customHeight="1" x14ac:dyDescent="0.35">
      <c r="A41" s="83" t="s">
        <v>49</v>
      </c>
      <c r="B41" s="68">
        <f>BRA!B41*'118'!$A$4</f>
        <v>18.935239788008964</v>
      </c>
      <c r="C41" s="69">
        <f>BRA!C41*'118'!$A$5</f>
        <v>23.765483835769146</v>
      </c>
      <c r="D41" s="25"/>
      <c r="E41" s="70">
        <f>$A$5*BRA!E41</f>
        <v>0</v>
      </c>
      <c r="F41" s="71">
        <f>$A$5*BRA!F41</f>
        <v>0</v>
      </c>
      <c r="I41" s="97"/>
      <c r="J41" s="97"/>
      <c r="K41" s="97"/>
    </row>
    <row r="42" spans="1:11" ht="21" customHeight="1" thickBot="1" x14ac:dyDescent="0.4">
      <c r="A42" s="96"/>
      <c r="B42" s="73"/>
      <c r="C42" s="74"/>
      <c r="D42" s="30"/>
      <c r="E42" s="75"/>
      <c r="F42" s="76"/>
      <c r="I42" s="97"/>
      <c r="J42" s="97"/>
      <c r="K42" s="97"/>
    </row>
    <row r="43" spans="1:11" s="49" customFormat="1" ht="20.149999999999999" customHeight="1" thickBot="1" x14ac:dyDescent="0.3">
      <c r="A43" s="44" t="s">
        <v>25</v>
      </c>
      <c r="B43" s="93">
        <f>$A$4*BRA!B43</f>
        <v>159.45776758888272</v>
      </c>
      <c r="C43" s="99">
        <f>SUM(C37:C41)</f>
        <v>712.62284905476906</v>
      </c>
      <c r="D43" s="47"/>
      <c r="E43" s="93">
        <f>$A$5*BRA!E43</f>
        <v>947.24419820000003</v>
      </c>
      <c r="F43" s="94">
        <f>$A$5*BRA!F43</f>
        <v>0</v>
      </c>
    </row>
    <row r="44" spans="1:11" ht="16" thickBot="1" x14ac:dyDescent="0.4">
      <c r="A44" s="100" t="s">
        <v>26</v>
      </c>
      <c r="B44" s="94">
        <f>$A$4*BRA!B44</f>
        <v>5129.7840636615074</v>
      </c>
      <c r="C44" s="99">
        <f>C34+C43</f>
        <v>5220.4704937899505</v>
      </c>
      <c r="D44" s="47"/>
      <c r="E44" s="93">
        <f>$A$5*BRA!E44</f>
        <v>6183.5683526269931</v>
      </c>
      <c r="F44" s="94">
        <f>$A$5*BRA!F44</f>
        <v>6198.3131912723247</v>
      </c>
      <c r="K44" s="97"/>
    </row>
    <row r="46" spans="1:11" x14ac:dyDescent="0.35">
      <c r="A46" s="61"/>
      <c r="D46" s="97"/>
    </row>
    <row r="47" spans="1:11" x14ac:dyDescent="0.35">
      <c r="A47" s="62" t="s">
        <v>40</v>
      </c>
      <c r="C47" s="98"/>
    </row>
    <row r="48" spans="1:11" x14ac:dyDescent="0.35">
      <c r="A48" s="5" t="s">
        <v>41</v>
      </c>
    </row>
    <row r="49" spans="1:4" x14ac:dyDescent="0.35">
      <c r="A49" s="5" t="s">
        <v>61</v>
      </c>
    </row>
    <row r="50" spans="1:4" x14ac:dyDescent="0.35">
      <c r="A50" s="5" t="s">
        <v>42</v>
      </c>
    </row>
    <row r="51" spans="1:4" x14ac:dyDescent="0.35">
      <c r="A51" s="5" t="s">
        <v>52</v>
      </c>
    </row>
    <row r="56" spans="1:4" x14ac:dyDescent="0.35">
      <c r="D56" s="97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117C2-B1A5-410F-855B-83FB897731EC}">
  <sheetPr>
    <pageSetUpPr fitToPage="1"/>
  </sheetPr>
  <dimension ref="A1:K55"/>
  <sheetViews>
    <sheetView showGridLines="0" topLeftCell="A36" zoomScale="80" zoomScaleNormal="80" workbookViewId="0">
      <selection activeCell="F54" sqref="F54"/>
    </sheetView>
  </sheetViews>
  <sheetFormatPr defaultColWidth="9.58203125" defaultRowHeight="15.5" x14ac:dyDescent="0.35"/>
  <cols>
    <col min="1" max="1" width="85" style="5" customWidth="1"/>
    <col min="2" max="2" width="15.58203125" style="5" customWidth="1"/>
    <col min="3" max="4" width="13.25" style="5" customWidth="1"/>
    <col min="5" max="6" width="10.58203125" style="5" customWidth="1"/>
    <col min="7" max="7" width="2.83203125" style="5" customWidth="1"/>
    <col min="8" max="16384" width="9.58203125" style="5"/>
  </cols>
  <sheetData>
    <row r="1" spans="1:11" x14ac:dyDescent="0.35">
      <c r="A1" s="1"/>
      <c r="B1" s="2"/>
      <c r="C1" s="3"/>
      <c r="D1" s="2"/>
      <c r="E1" s="4"/>
      <c r="F1" s="4"/>
    </row>
    <row r="2" spans="1:11" x14ac:dyDescent="0.35">
      <c r="A2" s="6" t="s">
        <v>62</v>
      </c>
      <c r="B2" s="7"/>
      <c r="C2" s="8"/>
      <c r="D2" s="7"/>
      <c r="E2" s="9"/>
      <c r="F2" s="10"/>
    </row>
    <row r="3" spans="1:11" x14ac:dyDescent="0.35">
      <c r="A3" s="6" t="s">
        <v>28</v>
      </c>
      <c r="B3" s="10" t="s">
        <v>1</v>
      </c>
      <c r="C3" s="11" t="s">
        <v>2</v>
      </c>
      <c r="D3" s="10" t="s">
        <v>1</v>
      </c>
      <c r="E3" s="10" t="s">
        <v>3</v>
      </c>
      <c r="F3" s="10" t="s">
        <v>3</v>
      </c>
    </row>
    <row r="4" spans="1:11" hidden="1" x14ac:dyDescent="0.35">
      <c r="A4" s="109">
        <v>4.1074800000000002E-2</v>
      </c>
      <c r="B4" s="10"/>
      <c r="C4" s="11"/>
      <c r="D4" s="10" t="s">
        <v>32</v>
      </c>
      <c r="E4" s="10"/>
      <c r="F4" s="10"/>
    </row>
    <row r="5" spans="1:11" ht="16" thickBot="1" x14ac:dyDescent="0.4">
      <c r="A5" s="105" t="s">
        <v>53</v>
      </c>
      <c r="B5" s="63" t="s">
        <v>50</v>
      </c>
      <c r="C5" s="64" t="s">
        <v>51</v>
      </c>
      <c r="D5" s="13" t="s">
        <v>33</v>
      </c>
      <c r="E5" s="102" t="s">
        <v>51</v>
      </c>
      <c r="F5" s="102" t="s">
        <v>63</v>
      </c>
    </row>
    <row r="6" spans="1:11" x14ac:dyDescent="0.35">
      <c r="A6" s="14"/>
      <c r="B6" s="65" t="s">
        <v>5</v>
      </c>
      <c r="C6" s="66" t="s">
        <v>5</v>
      </c>
      <c r="D6" s="15"/>
      <c r="E6" s="15" t="s">
        <v>5</v>
      </c>
      <c r="F6" s="17" t="s">
        <v>5</v>
      </c>
    </row>
    <row r="7" spans="1:11" ht="20.149999999999999" customHeight="1" x14ac:dyDescent="0.35">
      <c r="A7" s="18" t="s">
        <v>6</v>
      </c>
      <c r="B7" s="18"/>
      <c r="C7" s="67"/>
      <c r="D7" s="19"/>
      <c r="E7" s="10"/>
      <c r="F7" s="21"/>
    </row>
    <row r="8" spans="1:11" ht="30" customHeight="1" x14ac:dyDescent="0.35">
      <c r="A8" s="22" t="s">
        <v>7</v>
      </c>
      <c r="B8" s="68">
        <f>$A$4*BRA!B8</f>
        <v>195.74503958193662</v>
      </c>
      <c r="C8" s="69">
        <f>BRA!C8*'118 3, 7 &amp; 23'!$A$5</f>
        <v>245.01064398979122</v>
      </c>
      <c r="D8" s="25">
        <f>(C8-B8)/B8</f>
        <v>0.25168251779495326</v>
      </c>
      <c r="E8" s="70">
        <f>$A$5*BRA!E8</f>
        <v>183.46506530143435</v>
      </c>
      <c r="F8" s="71">
        <f>$A$5*BRA!F8</f>
        <v>443.85542553058724</v>
      </c>
      <c r="I8" s="97"/>
      <c r="J8" s="97"/>
      <c r="K8" s="97"/>
    </row>
    <row r="9" spans="1:11" ht="12.75" customHeight="1" thickBot="1" x14ac:dyDescent="0.4">
      <c r="A9" s="72"/>
      <c r="B9" s="73"/>
      <c r="C9" s="74"/>
      <c r="D9" s="30"/>
      <c r="E9" s="75"/>
      <c r="F9" s="76"/>
      <c r="I9" s="97"/>
      <c r="J9" s="97"/>
      <c r="K9" s="97"/>
    </row>
    <row r="10" spans="1:11" ht="8.25" customHeight="1" x14ac:dyDescent="0.35">
      <c r="A10" s="77"/>
      <c r="B10" s="78"/>
      <c r="C10" s="79"/>
      <c r="D10" s="38"/>
      <c r="E10" s="80"/>
      <c r="F10" s="81"/>
      <c r="I10" s="97"/>
      <c r="J10" s="97"/>
      <c r="K10" s="97"/>
    </row>
    <row r="11" spans="1:11" ht="20.149999999999999" customHeight="1" x14ac:dyDescent="0.35">
      <c r="A11" s="82" t="s">
        <v>8</v>
      </c>
      <c r="B11" s="68"/>
      <c r="C11" s="69"/>
      <c r="D11" s="25"/>
      <c r="E11" s="70"/>
      <c r="F11" s="71"/>
      <c r="I11" s="97"/>
      <c r="J11" s="97"/>
      <c r="K11" s="97"/>
    </row>
    <row r="12" spans="1:11" ht="20.149999999999999" customHeight="1" x14ac:dyDescent="0.35">
      <c r="A12" s="83" t="s">
        <v>9</v>
      </c>
      <c r="B12" s="68">
        <f>$A$4*BRA!B12</f>
        <v>171.0749253023769</v>
      </c>
      <c r="C12" s="69">
        <f>BRA!C12*'118 3, 7 &amp; 23'!$A$5</f>
        <v>149.37013420636109</v>
      </c>
      <c r="D12" s="25"/>
      <c r="E12" s="70">
        <f>$A$5*BRA!E12</f>
        <v>183.3230508</v>
      </c>
      <c r="F12" s="71">
        <f>$A$5*BRA!F12</f>
        <v>202.850763</v>
      </c>
      <c r="I12" s="97"/>
      <c r="J12" s="97"/>
      <c r="K12" s="97"/>
    </row>
    <row r="13" spans="1:11" ht="20.149999999999999" customHeight="1" x14ac:dyDescent="0.35">
      <c r="A13" s="83" t="s">
        <v>10</v>
      </c>
      <c r="B13" s="68">
        <f>$A$4*BRA!B13</f>
        <v>0</v>
      </c>
      <c r="C13" s="69">
        <f>BRA!C13*'118 3, 7 &amp; 23'!$A$5</f>
        <v>0</v>
      </c>
      <c r="D13" s="25"/>
      <c r="E13" s="70">
        <f>$A$5*BRA!E13</f>
        <v>0</v>
      </c>
      <c r="F13" s="71">
        <f>$A$5*BRA!F13</f>
        <v>0</v>
      </c>
      <c r="I13" s="97"/>
      <c r="J13" s="97"/>
      <c r="K13" s="97"/>
    </row>
    <row r="14" spans="1:11" ht="20.149999999999999" customHeight="1" x14ac:dyDescent="0.35">
      <c r="A14" s="83" t="s">
        <v>11</v>
      </c>
      <c r="B14" s="68">
        <f>$A$4*BRA!B14</f>
        <v>317.43885217268974</v>
      </c>
      <c r="C14" s="69">
        <f>BRA!C14*'118 3, 7 &amp; 23'!$A$5</f>
        <v>349.07934833999997</v>
      </c>
      <c r="D14" s="25"/>
      <c r="E14" s="70">
        <f>$A$5*BRA!E14</f>
        <v>356.36232527999994</v>
      </c>
      <c r="F14" s="71">
        <f>$A$5*BRA!F14</f>
        <v>286.5702</v>
      </c>
      <c r="I14" s="97"/>
      <c r="J14" s="97"/>
      <c r="K14" s="97"/>
    </row>
    <row r="15" spans="1:11" ht="20.149999999999999" customHeight="1" x14ac:dyDescent="0.35">
      <c r="A15" s="83" t="s">
        <v>36</v>
      </c>
      <c r="B15" s="68">
        <f>$A$4*BRA!B15</f>
        <v>333.29277057007238</v>
      </c>
      <c r="C15" s="69">
        <f>BRA!C15*'118 3, 7 &amp; 23'!$A$5</f>
        <v>342.17907586265795</v>
      </c>
      <c r="D15" s="25"/>
      <c r="E15" s="70">
        <f>$A$5*BRA!E15</f>
        <v>399.89616577060559</v>
      </c>
      <c r="F15" s="71">
        <f>$A$5*BRA!F15</f>
        <v>436.55183433426919</v>
      </c>
      <c r="I15" s="97"/>
      <c r="J15" s="97"/>
      <c r="K15" s="97"/>
    </row>
    <row r="16" spans="1:11" ht="20.149999999999999" customHeight="1" x14ac:dyDescent="0.35">
      <c r="A16" s="83" t="s">
        <v>12</v>
      </c>
      <c r="B16" s="68">
        <f>$A$4*BRA!B16</f>
        <v>506.19416234597384</v>
      </c>
      <c r="C16" s="69">
        <f>BRA!C16*'118 3, 7 &amp; 23'!$A$5</f>
        <v>620.01673783883302</v>
      </c>
      <c r="D16" s="25"/>
      <c r="E16" s="70">
        <f>$A$5*BRA!E16</f>
        <v>477.95815499999998</v>
      </c>
      <c r="F16" s="71">
        <f>$A$5*BRA!F16</f>
        <v>498.01806899999997</v>
      </c>
      <c r="I16" s="97"/>
      <c r="J16" s="97"/>
      <c r="K16" s="97"/>
    </row>
    <row r="17" spans="1:11" ht="20.149999999999999" customHeight="1" x14ac:dyDescent="0.35">
      <c r="A17" s="83" t="s">
        <v>34</v>
      </c>
      <c r="B17" s="68">
        <f>$A$4*BRA!B17</f>
        <v>74.541530235003179</v>
      </c>
      <c r="C17" s="69">
        <f>BRA!C17*'118 3, 7 &amp; 23'!$A$5</f>
        <v>90.256157241717233</v>
      </c>
      <c r="D17" s="25"/>
      <c r="E17" s="70">
        <f>$A$5*BRA!E17</f>
        <v>65.829268799999994</v>
      </c>
      <c r="F17" s="71">
        <f>$A$5*BRA!F17</f>
        <v>83.514743999999993</v>
      </c>
      <c r="I17" s="97"/>
      <c r="J17" s="97"/>
      <c r="K17" s="97"/>
    </row>
    <row r="18" spans="1:11" ht="11.25" customHeight="1" x14ac:dyDescent="0.35">
      <c r="A18" s="83"/>
      <c r="B18" s="68"/>
      <c r="C18" s="69"/>
      <c r="D18" s="25"/>
      <c r="E18" s="70"/>
      <c r="F18" s="71"/>
      <c r="I18" s="97"/>
      <c r="J18" s="97"/>
      <c r="K18" s="97"/>
    </row>
    <row r="19" spans="1:11" ht="20.149999999999999" customHeight="1" thickBot="1" x14ac:dyDescent="0.4">
      <c r="A19" s="84" t="s">
        <v>13</v>
      </c>
      <c r="B19" s="73">
        <f>$A$4*BRA!B19</f>
        <v>1402.5422406261157</v>
      </c>
      <c r="C19" s="74">
        <f>SUM(C12:C17)</f>
        <v>1550.9014534895691</v>
      </c>
      <c r="D19" s="30">
        <f>(C19-B19)/B19</f>
        <v>0.10577878410080802</v>
      </c>
      <c r="E19" s="75">
        <f>$A$5*BRA!E19</f>
        <v>1483.3689656506056</v>
      </c>
      <c r="F19" s="76">
        <f>$A$5*BRA!F19</f>
        <v>1507.5056103342692</v>
      </c>
      <c r="I19" s="97"/>
      <c r="J19" s="97"/>
      <c r="K19" s="97"/>
    </row>
    <row r="20" spans="1:11" ht="11.25" customHeight="1" x14ac:dyDescent="0.35">
      <c r="A20" s="32"/>
      <c r="B20" s="80"/>
      <c r="C20" s="85"/>
      <c r="D20" s="86"/>
      <c r="E20" s="80"/>
      <c r="F20" s="81"/>
      <c r="I20" s="97"/>
      <c r="J20" s="97"/>
      <c r="K20" s="97"/>
    </row>
    <row r="21" spans="1:11" ht="20.149999999999999" customHeight="1" x14ac:dyDescent="0.35">
      <c r="A21" s="34" t="s">
        <v>14</v>
      </c>
      <c r="B21" s="70"/>
      <c r="C21" s="87"/>
      <c r="D21" s="53"/>
      <c r="E21" s="70"/>
      <c r="F21" s="71"/>
      <c r="I21" s="97"/>
      <c r="J21" s="97"/>
      <c r="K21" s="97"/>
    </row>
    <row r="22" spans="1:11" ht="20.149999999999999" customHeight="1" x14ac:dyDescent="0.35">
      <c r="A22" s="32" t="s">
        <v>15</v>
      </c>
      <c r="B22" s="70">
        <f>$A$4*BRA!B22</f>
        <v>165.70182869305282</v>
      </c>
      <c r="C22" s="69">
        <f>BRA!C22*'118 3, 7 &amp; 23'!$A$5</f>
        <v>177.97088684435755</v>
      </c>
      <c r="D22" s="53"/>
      <c r="E22" s="70">
        <f>$A$5*BRA!E22</f>
        <v>149.95809180000001</v>
      </c>
      <c r="F22" s="71">
        <f>$A$5*BRA!F22</f>
        <v>147.95210040000001</v>
      </c>
      <c r="I22" s="97"/>
      <c r="J22" s="97"/>
      <c r="K22" s="97"/>
    </row>
    <row r="23" spans="1:11" ht="19.5" customHeight="1" x14ac:dyDescent="0.35">
      <c r="A23" s="32" t="s">
        <v>48</v>
      </c>
      <c r="B23" s="70">
        <f>$A$4*BRA!B23</f>
        <v>741.08098165456533</v>
      </c>
      <c r="C23" s="69">
        <f>BRA!C23*'118 3, 7 &amp; 23'!$A$5</f>
        <v>470.04354547657181</v>
      </c>
      <c r="D23" s="53"/>
      <c r="E23" s="70">
        <f>$A$5*BRA!E23</f>
        <v>678.06566559428779</v>
      </c>
      <c r="F23" s="71">
        <f>$A$5*BRA!F23</f>
        <v>816.85777933548218</v>
      </c>
      <c r="I23" s="97"/>
      <c r="J23" s="97"/>
      <c r="K23" s="97"/>
    </row>
    <row r="24" spans="1:11" ht="20.149999999999999" customHeight="1" x14ac:dyDescent="0.35">
      <c r="A24" s="32" t="s">
        <v>17</v>
      </c>
      <c r="B24" s="70">
        <f>$A$4*BRA!B24</f>
        <v>48.915964627501054</v>
      </c>
      <c r="C24" s="69">
        <f>BRA!C24*'118 3, 7 &amp; 23'!$A$5</f>
        <v>111.10297162601857</v>
      </c>
      <c r="D24" s="53"/>
      <c r="E24" s="70">
        <f>$A$5*BRA!E24</f>
        <v>204.3245526</v>
      </c>
      <c r="F24" s="71">
        <f>$A$5*BRA!F24</f>
        <v>208.2955968</v>
      </c>
      <c r="I24" s="97"/>
      <c r="J24" s="97"/>
      <c r="K24" s="97"/>
    </row>
    <row r="25" spans="1:11" ht="20.149999999999999" customHeight="1" x14ac:dyDescent="0.35">
      <c r="A25" s="32" t="s">
        <v>18</v>
      </c>
      <c r="B25" s="70">
        <f>$A$4*BRA!B25</f>
        <v>0</v>
      </c>
      <c r="C25" s="69">
        <f>BRA!C25*'118 3, 7 &amp; 23'!$A$5</f>
        <v>0</v>
      </c>
      <c r="D25" s="53"/>
      <c r="E25" s="70">
        <f>$A$5*BRA!E25</f>
        <v>0</v>
      </c>
      <c r="F25" s="71">
        <f>$A$5*BRA!F25</f>
        <v>0</v>
      </c>
      <c r="I25" s="97"/>
      <c r="J25" s="97"/>
      <c r="K25" s="97"/>
    </row>
    <row r="26" spans="1:11" ht="18.75" customHeight="1" x14ac:dyDescent="0.35">
      <c r="A26" s="72" t="s">
        <v>19</v>
      </c>
      <c r="B26" s="70">
        <f>$A$4*BRA!B26</f>
        <v>6.0825167400192006</v>
      </c>
      <c r="C26" s="69">
        <f>BRA!C26*'118 3, 7 &amp; 23'!$A$5</f>
        <v>4.7713525638911998</v>
      </c>
      <c r="D26" s="53"/>
      <c r="E26" s="70">
        <f>$A$5*BRA!E26</f>
        <v>5.8438971849959485</v>
      </c>
      <c r="F26" s="71">
        <f>$A$5*BRA!F26</f>
        <v>6.14079</v>
      </c>
      <c r="I26" s="97"/>
      <c r="J26" s="97"/>
      <c r="K26" s="97"/>
    </row>
    <row r="27" spans="1:11" ht="20.149999999999999" customHeight="1" x14ac:dyDescent="0.35">
      <c r="A27" s="32" t="s">
        <v>20</v>
      </c>
      <c r="B27" s="70">
        <f>$A$4*BRA!B27</f>
        <v>2759.17504512</v>
      </c>
      <c r="C27" s="69">
        <f>BRA!C27*'118 3, 7 &amp; 23'!$A$5</f>
        <v>2262.8389482419998</v>
      </c>
      <c r="D27" s="53"/>
      <c r="E27" s="70">
        <f>$A$5*BRA!E27</f>
        <v>2897.0475521530207</v>
      </c>
      <c r="F27" s="71">
        <f>$A$5*BRA!F27</f>
        <v>3521.7430649999997</v>
      </c>
      <c r="I27" s="97"/>
      <c r="J27" s="97"/>
      <c r="K27" s="97"/>
    </row>
    <row r="28" spans="1:11" ht="10.5" customHeight="1" x14ac:dyDescent="0.35">
      <c r="A28" s="32"/>
      <c r="B28" s="70"/>
      <c r="C28" s="87"/>
      <c r="D28" s="53"/>
      <c r="E28" s="70"/>
      <c r="F28" s="71"/>
      <c r="I28" s="97"/>
      <c r="J28" s="97"/>
      <c r="K28" s="97"/>
    </row>
    <row r="29" spans="1:11" ht="20.149999999999999" customHeight="1" thickBot="1" x14ac:dyDescent="0.4">
      <c r="A29" s="35" t="s">
        <v>13</v>
      </c>
      <c r="B29" s="75">
        <f>$A$4*BRA!B29</f>
        <v>3720.9563368351382</v>
      </c>
      <c r="C29" s="88">
        <f>SUM(C22:C27)</f>
        <v>3026.7277047528387</v>
      </c>
      <c r="D29" s="59">
        <f>(C29-B29)/B29</f>
        <v>-0.18657263596722989</v>
      </c>
      <c r="E29" s="75">
        <f>$A$5*BRA!E29</f>
        <v>3935.2397593323049</v>
      </c>
      <c r="F29" s="76">
        <f>$A$5*BRA!F29</f>
        <v>4700.9893315354821</v>
      </c>
      <c r="I29" s="97"/>
      <c r="J29" s="97"/>
      <c r="K29" s="97"/>
    </row>
    <row r="30" spans="1:11" ht="12" customHeight="1" x14ac:dyDescent="0.35">
      <c r="A30" s="77"/>
      <c r="B30" s="78"/>
      <c r="C30" s="79"/>
      <c r="D30" s="38"/>
      <c r="E30" s="80"/>
      <c r="F30" s="81"/>
      <c r="I30" s="97"/>
      <c r="J30" s="97"/>
      <c r="K30" s="97"/>
    </row>
    <row r="31" spans="1:11" ht="20.149999999999999" customHeight="1" x14ac:dyDescent="0.35">
      <c r="A31" s="82" t="s">
        <v>21</v>
      </c>
      <c r="B31" s="68"/>
      <c r="C31" s="69"/>
      <c r="D31" s="25"/>
      <c r="E31" s="70"/>
      <c r="F31" s="71"/>
      <c r="I31" s="97"/>
      <c r="J31" s="97"/>
      <c r="K31" s="97"/>
    </row>
    <row r="32" spans="1:11" ht="20.149999999999999" customHeight="1" x14ac:dyDescent="0.35">
      <c r="A32" s="83" t="s">
        <v>22</v>
      </c>
      <c r="B32" s="68">
        <f>$A$4*BRA!B32</f>
        <v>89.255540400000001</v>
      </c>
      <c r="C32" s="69">
        <f>BRA!C32*'118 3, 7 &amp; 23'!$A$5</f>
        <v>82.614094800000004</v>
      </c>
      <c r="D32" s="25">
        <f>(C32-B32)/B32</f>
        <v>-7.4409337170961737E-2</v>
      </c>
      <c r="E32" s="70">
        <f>$A$5*BRA!E32</f>
        <v>95.878201199999992</v>
      </c>
      <c r="F32" s="71">
        <f>$A$5*BRA!F32</f>
        <v>92.398420200000004</v>
      </c>
      <c r="I32" s="97"/>
      <c r="J32" s="97"/>
      <c r="K32" s="97"/>
    </row>
    <row r="33" spans="1:11" ht="10.5" customHeight="1" thickBot="1" x14ac:dyDescent="0.4">
      <c r="A33" s="89"/>
      <c r="B33" s="73"/>
      <c r="C33" s="74"/>
      <c r="D33" s="25"/>
      <c r="E33" s="75"/>
      <c r="F33" s="76"/>
      <c r="I33" s="97"/>
      <c r="J33" s="97"/>
      <c r="K33" s="97"/>
    </row>
    <row r="34" spans="1:11" s="49" customFormat="1" ht="19.5" customHeight="1" thickBot="1" x14ac:dyDescent="0.3">
      <c r="A34" s="90" t="s">
        <v>23</v>
      </c>
      <c r="B34" s="91">
        <f>$A$4*BRA!B34</f>
        <v>5408.4991574431906</v>
      </c>
      <c r="C34" s="92">
        <f>C32+C29+C19+C8</f>
        <v>4905.2538970321993</v>
      </c>
      <c r="D34" s="47">
        <f>(C34-B34)/B34</f>
        <v>-9.3047118204395721E-2</v>
      </c>
      <c r="E34" s="93">
        <f>$A$5*BRA!E34</f>
        <v>5697.9519914843449</v>
      </c>
      <c r="F34" s="94">
        <f>$A$5*BRA!F34</f>
        <v>6744.7487876003388</v>
      </c>
      <c r="I34" s="107"/>
      <c r="J34" s="107"/>
      <c r="K34" s="107"/>
    </row>
    <row r="35" spans="1:11" s="49" customFormat="1" ht="23.25" customHeight="1" x14ac:dyDescent="0.25">
      <c r="A35" s="95" t="s">
        <v>24</v>
      </c>
      <c r="B35" s="68"/>
      <c r="C35" s="69"/>
      <c r="D35" s="25"/>
      <c r="E35" s="70"/>
      <c r="F35" s="71"/>
      <c r="I35" s="107"/>
      <c r="J35" s="107"/>
      <c r="K35" s="107"/>
    </row>
    <row r="36" spans="1:11" s="49" customFormat="1" ht="17.25" customHeight="1" x14ac:dyDescent="0.25">
      <c r="A36" s="95"/>
      <c r="B36" s="68"/>
      <c r="C36" s="69"/>
      <c r="D36" s="25"/>
      <c r="E36" s="70"/>
      <c r="F36" s="71"/>
      <c r="I36" s="107"/>
      <c r="J36" s="107"/>
      <c r="K36" s="107"/>
    </row>
    <row r="37" spans="1:11" ht="20.149999999999999" customHeight="1" x14ac:dyDescent="0.35">
      <c r="A37" s="89" t="s">
        <v>38</v>
      </c>
      <c r="B37" s="68">
        <f>BRA!B37*'118 3, 7 &amp; 23'!$A$4</f>
        <v>0</v>
      </c>
      <c r="C37" s="69">
        <f>BRA!C37*'118 3, 7 &amp; 23'!$A$5</f>
        <v>0</v>
      </c>
      <c r="D37" s="25"/>
      <c r="E37" s="70">
        <f>$A$5*BRA!E37</f>
        <v>0</v>
      </c>
      <c r="F37" s="71">
        <f>$A$5*BRA!F37</f>
        <v>0</v>
      </c>
      <c r="I37" s="97"/>
      <c r="J37" s="97"/>
      <c r="K37" s="97"/>
    </row>
    <row r="38" spans="1:11" ht="20.149999999999999" customHeight="1" x14ac:dyDescent="0.35">
      <c r="A38" s="32" t="s">
        <v>64</v>
      </c>
      <c r="B38" s="68">
        <f>BRA!B38*'118 3, 7 &amp; 23'!$A$4</f>
        <v>0</v>
      </c>
      <c r="C38" s="69">
        <f>BRA!C38*'118 3, 7 &amp; 23'!$A$5</f>
        <v>28.206695399999997</v>
      </c>
      <c r="D38" s="25"/>
      <c r="E38" s="70">
        <f>$A$5*BRA!E38</f>
        <v>0</v>
      </c>
      <c r="F38" s="71">
        <f>$A$5*BRA!F38</f>
        <v>0</v>
      </c>
      <c r="I38" s="97"/>
      <c r="J38" s="97"/>
      <c r="K38" s="97"/>
    </row>
    <row r="39" spans="1:11" ht="20.149999999999999" customHeight="1" x14ac:dyDescent="0.35">
      <c r="A39" s="32" t="s">
        <v>65</v>
      </c>
      <c r="B39" s="68">
        <f>BRA!B39*'118 3, 7 &amp; 23'!$A$4</f>
        <v>0</v>
      </c>
      <c r="C39" s="69">
        <f>BRA!C39*'118 3, 7 &amp; 23'!$A$5</f>
        <v>653.18355071999997</v>
      </c>
      <c r="D39" s="25"/>
      <c r="E39" s="70">
        <f>$A$5*BRA!E39</f>
        <v>1030.7520708</v>
      </c>
      <c r="F39" s="71">
        <f>$A$5*BRA!F39</f>
        <v>0</v>
      </c>
      <c r="I39" s="97"/>
      <c r="J39" s="97"/>
      <c r="K39" s="97"/>
    </row>
    <row r="40" spans="1:11" ht="20.149999999999999" customHeight="1" x14ac:dyDescent="0.35">
      <c r="A40" s="83" t="s">
        <v>37</v>
      </c>
      <c r="B40" s="68">
        <f>BRA!B40*'118 3, 7 &amp; 23'!$A$4</f>
        <v>152.9106798910467</v>
      </c>
      <c r="C40" s="69">
        <f>BRA!C40*'118 3, 7 &amp; 23'!$A$5</f>
        <v>68.195929265999993</v>
      </c>
      <c r="D40" s="25"/>
      <c r="E40" s="70">
        <f>$A$5*BRA!E40</f>
        <v>0</v>
      </c>
      <c r="F40" s="71">
        <f>$A$5*BRA!F40</f>
        <v>0</v>
      </c>
      <c r="I40" s="97"/>
      <c r="J40" s="97"/>
      <c r="K40" s="97"/>
    </row>
    <row r="41" spans="1:11" ht="20.149999999999999" customHeight="1" x14ac:dyDescent="0.35">
      <c r="A41" s="83" t="s">
        <v>49</v>
      </c>
      <c r="B41" s="68">
        <f>BRA!B41*'118 3, 7 &amp; 23'!$A$4</f>
        <v>20.604528221890178</v>
      </c>
      <c r="C41" s="69">
        <f>BRA!C41*'118 3, 7 &amp; 23'!$A$5</f>
        <v>25.860619388149424</v>
      </c>
      <c r="D41" s="25"/>
      <c r="E41" s="70">
        <f>$A$5*BRA!E41</f>
        <v>0</v>
      </c>
      <c r="F41" s="71">
        <f>$A$5*BRA!F41</f>
        <v>0</v>
      </c>
      <c r="I41" s="97"/>
      <c r="J41" s="97"/>
      <c r="K41" s="97"/>
    </row>
    <row r="42" spans="1:11" ht="21" customHeight="1" thickBot="1" x14ac:dyDescent="0.4">
      <c r="A42" s="96"/>
      <c r="B42" s="73"/>
      <c r="C42" s="74"/>
      <c r="D42" s="30"/>
      <c r="E42" s="75"/>
      <c r="F42" s="76"/>
      <c r="I42" s="97"/>
      <c r="J42" s="97"/>
      <c r="K42" s="97"/>
    </row>
    <row r="43" spans="1:11" s="49" customFormat="1" ht="20.149999999999999" customHeight="1" thickBot="1" x14ac:dyDescent="0.3">
      <c r="A43" s="44" t="s">
        <v>25</v>
      </c>
      <c r="B43" s="93">
        <f>$A$4*BRA!B43</f>
        <v>173.51520811293688</v>
      </c>
      <c r="C43" s="99">
        <f>SUM(C37:C41)</f>
        <v>775.44679477414934</v>
      </c>
      <c r="D43" s="47"/>
      <c r="E43" s="93">
        <f>$A$5*BRA!E43</f>
        <v>1030.7520708</v>
      </c>
      <c r="F43" s="94">
        <f>$A$5*BRA!F43</f>
        <v>0</v>
      </c>
      <c r="I43" s="107"/>
      <c r="J43" s="107"/>
      <c r="K43" s="107"/>
    </row>
    <row r="44" spans="1:11" ht="16" thickBot="1" x14ac:dyDescent="0.4">
      <c r="A44" s="100" t="s">
        <v>26</v>
      </c>
      <c r="B44" s="94">
        <f>$A$4*BRA!B44</f>
        <v>5582.0143655561269</v>
      </c>
      <c r="C44" s="99">
        <f>C34+C43</f>
        <v>5680.7006918063489</v>
      </c>
      <c r="D44" s="47"/>
      <c r="E44" s="93">
        <f>$A$5*BRA!E44</f>
        <v>6728.7040622843451</v>
      </c>
      <c r="F44" s="94">
        <f>$A$5*BRA!F44</f>
        <v>6744.7487876003388</v>
      </c>
      <c r="I44" s="97"/>
      <c r="J44" s="97"/>
      <c r="K44" s="97"/>
    </row>
    <row r="46" spans="1:11" x14ac:dyDescent="0.35">
      <c r="A46" s="61"/>
      <c r="D46" s="97"/>
    </row>
    <row r="47" spans="1:11" x14ac:dyDescent="0.35">
      <c r="A47" s="62" t="s">
        <v>40</v>
      </c>
      <c r="C47" s="98"/>
    </row>
    <row r="48" spans="1:11" x14ac:dyDescent="0.35">
      <c r="A48" s="5" t="s">
        <v>41</v>
      </c>
    </row>
    <row r="49" spans="1:4" x14ac:dyDescent="0.35">
      <c r="A49" s="5" t="s">
        <v>43</v>
      </c>
    </row>
    <row r="50" spans="1:4" x14ac:dyDescent="0.35">
      <c r="A50" s="5" t="s">
        <v>44</v>
      </c>
    </row>
    <row r="51" spans="1:4" x14ac:dyDescent="0.35">
      <c r="A51" s="5" t="s">
        <v>54</v>
      </c>
    </row>
    <row r="55" spans="1:4" x14ac:dyDescent="0.35">
      <c r="D55" s="97"/>
    </row>
  </sheetData>
  <printOptions horizontalCentered="1" gridLinesSet="0"/>
  <pageMargins left="0.35433070866141736" right="0.35433070866141736" top="0.98425196850393704" bottom="0.59055118110236227" header="0.39370078740157483" footer="0"/>
  <pageSetup paperSize="9" scale="6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K54"/>
  <sheetViews>
    <sheetView showGridLines="0" topLeftCell="A36" zoomScale="80" zoomScaleNormal="80" workbookViewId="0">
      <selection activeCell="D54" sqref="D54"/>
    </sheetView>
  </sheetViews>
  <sheetFormatPr defaultColWidth="9.58203125" defaultRowHeight="15.5" x14ac:dyDescent="0.35"/>
  <cols>
    <col min="1" max="1" width="85" style="5" customWidth="1"/>
    <col min="2" max="2" width="15.58203125" style="5" customWidth="1"/>
    <col min="3" max="4" width="13.25" style="5" customWidth="1"/>
    <col min="5" max="6" width="10.58203125" style="5" customWidth="1"/>
    <col min="7" max="7" width="3.25" style="5" customWidth="1"/>
    <col min="8" max="8" width="9.58203125" style="5"/>
    <col min="9" max="9" width="10.58203125" style="5" bestFit="1" customWidth="1"/>
    <col min="10" max="16384" width="9.58203125" style="5"/>
  </cols>
  <sheetData>
    <row r="1" spans="1:11" x14ac:dyDescent="0.35">
      <c r="A1" s="1"/>
      <c r="B1" s="2"/>
      <c r="C1" s="3"/>
      <c r="D1" s="2"/>
      <c r="E1" s="4"/>
      <c r="F1" s="4"/>
    </row>
    <row r="2" spans="1:11" x14ac:dyDescent="0.35">
      <c r="A2" s="6" t="s">
        <v>62</v>
      </c>
      <c r="B2" s="7"/>
      <c r="C2" s="8"/>
      <c r="D2" s="7"/>
      <c r="E2" s="9"/>
      <c r="F2" s="10"/>
    </row>
    <row r="3" spans="1:11" x14ac:dyDescent="0.35">
      <c r="A3" s="6" t="s">
        <v>29</v>
      </c>
      <c r="B3" s="10" t="s">
        <v>1</v>
      </c>
      <c r="C3" s="11" t="s">
        <v>2</v>
      </c>
      <c r="D3" s="10" t="s">
        <v>1</v>
      </c>
      <c r="E3" s="10" t="s">
        <v>3</v>
      </c>
      <c r="F3" s="10" t="s">
        <v>3</v>
      </c>
    </row>
    <row r="4" spans="1:11" hidden="1" x14ac:dyDescent="0.35">
      <c r="A4" s="109">
        <v>3.5363100000000001E-2</v>
      </c>
      <c r="B4" s="10"/>
      <c r="C4" s="11"/>
      <c r="D4" s="10" t="s">
        <v>32</v>
      </c>
      <c r="E4" s="10"/>
      <c r="F4" s="10"/>
    </row>
    <row r="5" spans="1:11" ht="16" thickBot="1" x14ac:dyDescent="0.4">
      <c r="A5" s="105" t="s">
        <v>55</v>
      </c>
      <c r="B5" s="63" t="s">
        <v>50</v>
      </c>
      <c r="C5" s="64" t="s">
        <v>51</v>
      </c>
      <c r="D5" s="13" t="s">
        <v>33</v>
      </c>
      <c r="E5" s="102" t="s">
        <v>51</v>
      </c>
      <c r="F5" s="102" t="s">
        <v>63</v>
      </c>
      <c r="I5" s="106"/>
    </row>
    <row r="6" spans="1:11" x14ac:dyDescent="0.35">
      <c r="A6" s="14"/>
      <c r="B6" s="65" t="s">
        <v>5</v>
      </c>
      <c r="C6" s="66" t="s">
        <v>5</v>
      </c>
      <c r="D6" s="15"/>
      <c r="E6" s="15" t="s">
        <v>5</v>
      </c>
      <c r="F6" s="17" t="s">
        <v>5</v>
      </c>
    </row>
    <row r="7" spans="1:11" ht="20.149999999999999" customHeight="1" x14ac:dyDescent="0.35">
      <c r="A7" s="18" t="s">
        <v>6</v>
      </c>
      <c r="B7" s="18"/>
      <c r="C7" s="67"/>
      <c r="D7" s="19"/>
      <c r="E7" s="10"/>
      <c r="F7" s="21"/>
    </row>
    <row r="8" spans="1:11" ht="30" customHeight="1" x14ac:dyDescent="0.35">
      <c r="A8" s="22" t="s">
        <v>7</v>
      </c>
      <c r="B8" s="68">
        <f>$A$4*BRA!B8</f>
        <v>168.52550491396144</v>
      </c>
      <c r="C8" s="69">
        <f>BRA!C8*'119'!$A$5</f>
        <v>210.94019228638459</v>
      </c>
      <c r="D8" s="25">
        <f>(C8-B8)/B8</f>
        <v>0.25168111731264314</v>
      </c>
      <c r="E8" s="70">
        <f>$A$5*BRA!E8</f>
        <v>157.95295878709322</v>
      </c>
      <c r="F8" s="71">
        <f>$A$5*BRA!F8</f>
        <v>382.13420969857231</v>
      </c>
      <c r="I8" s="97"/>
      <c r="J8" s="97"/>
      <c r="K8" s="97"/>
    </row>
    <row r="9" spans="1:11" ht="12.75" customHeight="1" thickBot="1" x14ac:dyDescent="0.4">
      <c r="A9" s="72"/>
      <c r="B9" s="73"/>
      <c r="C9" s="74"/>
      <c r="D9" s="30"/>
      <c r="E9" s="75"/>
      <c r="F9" s="76"/>
      <c r="I9" s="97"/>
      <c r="J9" s="97"/>
      <c r="K9" s="97"/>
    </row>
    <row r="10" spans="1:11" ht="8.25" customHeight="1" x14ac:dyDescent="0.35">
      <c r="A10" s="77"/>
      <c r="B10" s="78"/>
      <c r="C10" s="79"/>
      <c r="D10" s="38"/>
      <c r="E10" s="80"/>
      <c r="F10" s="81"/>
      <c r="I10" s="97"/>
      <c r="J10" s="97"/>
      <c r="K10" s="97"/>
    </row>
    <row r="11" spans="1:11" ht="20.149999999999999" customHeight="1" x14ac:dyDescent="0.35">
      <c r="A11" s="82" t="s">
        <v>8</v>
      </c>
      <c r="B11" s="68"/>
      <c r="C11" s="69"/>
      <c r="D11" s="25"/>
      <c r="E11" s="70"/>
      <c r="F11" s="71"/>
      <c r="I11" s="97"/>
      <c r="J11" s="97"/>
      <c r="K11" s="97"/>
    </row>
    <row r="12" spans="1:11" ht="20.149999999999999" customHeight="1" x14ac:dyDescent="0.35">
      <c r="A12" s="83" t="s">
        <v>9</v>
      </c>
      <c r="B12" s="68">
        <f>$A$4*BRA!B12</f>
        <v>147.28591961398436</v>
      </c>
      <c r="C12" s="69">
        <f>BRA!C12*'119'!$A$5</f>
        <v>128.59916744125499</v>
      </c>
      <c r="D12" s="25"/>
      <c r="E12" s="70">
        <f>$A$5*BRA!E12</f>
        <v>157.8306924</v>
      </c>
      <c r="F12" s="71">
        <f>$A$5*BRA!F12</f>
        <v>174.64293900000001</v>
      </c>
      <c r="I12" s="97"/>
      <c r="J12" s="97"/>
      <c r="K12" s="97"/>
    </row>
    <row r="13" spans="1:11" ht="20.149999999999999" customHeight="1" x14ac:dyDescent="0.35">
      <c r="A13" s="83" t="s">
        <v>10</v>
      </c>
      <c r="B13" s="68">
        <f>$A$4*BRA!B13</f>
        <v>0</v>
      </c>
      <c r="C13" s="69">
        <f>BRA!C13*'119'!$A$5</f>
        <v>0</v>
      </c>
      <c r="D13" s="25"/>
      <c r="E13" s="70">
        <f>$A$5*BRA!E13</f>
        <v>0</v>
      </c>
      <c r="F13" s="71">
        <f>$A$5*BRA!F13</f>
        <v>0</v>
      </c>
      <c r="I13" s="97"/>
      <c r="J13" s="97"/>
      <c r="K13" s="97"/>
    </row>
    <row r="14" spans="1:11" ht="20.149999999999999" customHeight="1" x14ac:dyDescent="0.35">
      <c r="A14" s="83" t="s">
        <v>11</v>
      </c>
      <c r="B14" s="68">
        <f>$A$4*BRA!B14</f>
        <v>273.29705496479704</v>
      </c>
      <c r="C14" s="69">
        <f>BRA!C14*'119'!$A$5</f>
        <v>300.53741201999998</v>
      </c>
      <c r="D14" s="25"/>
      <c r="E14" s="70">
        <f>$A$5*BRA!E14</f>
        <v>306.80763983999998</v>
      </c>
      <c r="F14" s="71">
        <f>$A$5*BRA!F14</f>
        <v>246.72060000000002</v>
      </c>
      <c r="I14" s="97"/>
      <c r="J14" s="97"/>
      <c r="K14" s="97"/>
    </row>
    <row r="15" spans="1:11" ht="20.149999999999999" customHeight="1" x14ac:dyDescent="0.35">
      <c r="A15" s="83" t="s">
        <v>36</v>
      </c>
      <c r="B15" s="68">
        <f>$A$4*BRA!B15</f>
        <v>286.94638987765069</v>
      </c>
      <c r="C15" s="69">
        <f>BRA!C15*'119'!$A$5</f>
        <v>294.59667091791295</v>
      </c>
      <c r="D15" s="25"/>
      <c r="E15" s="70">
        <f>$A$5*BRA!E15</f>
        <v>344.2877939039833</v>
      </c>
      <c r="F15" s="71">
        <f>$A$5*BRA!F15</f>
        <v>375.84623417944886</v>
      </c>
      <c r="I15" s="97"/>
      <c r="J15" s="97"/>
      <c r="K15" s="97"/>
    </row>
    <row r="16" spans="1:11" ht="20.149999999999999" customHeight="1" x14ac:dyDescent="0.35">
      <c r="A16" s="83" t="s">
        <v>12</v>
      </c>
      <c r="B16" s="68">
        <f>$A$4*BRA!B16</f>
        <v>435.80479472710533</v>
      </c>
      <c r="C16" s="69">
        <f>BRA!C16*'119'!$A$5</f>
        <v>533.7990536686633</v>
      </c>
      <c r="D16" s="25"/>
      <c r="E16" s="70">
        <f>$A$5*BRA!E16</f>
        <v>411.49471499999999</v>
      </c>
      <c r="F16" s="71">
        <f>$A$5*BRA!F16</f>
        <v>428.76515699999999</v>
      </c>
      <c r="I16" s="97"/>
      <c r="J16" s="97"/>
      <c r="K16" s="97"/>
    </row>
    <row r="17" spans="1:11" ht="20.149999999999999" customHeight="1" x14ac:dyDescent="0.35">
      <c r="A17" s="83" t="s">
        <v>34</v>
      </c>
      <c r="B17" s="68">
        <f>$A$4*BRA!B17</f>
        <v>64.176078467903451</v>
      </c>
      <c r="C17" s="69">
        <f>BRA!C17*'119'!$A$5</f>
        <v>77.705404359458257</v>
      </c>
      <c r="D17" s="25"/>
      <c r="E17" s="70">
        <f>$A$5*BRA!E17</f>
        <v>56.675246399999999</v>
      </c>
      <c r="F17" s="71">
        <f>$A$5*BRA!F17</f>
        <v>71.901432</v>
      </c>
      <c r="I17" s="97"/>
      <c r="J17" s="97"/>
      <c r="K17" s="97"/>
    </row>
    <row r="18" spans="1:11" ht="11.25" customHeight="1" x14ac:dyDescent="0.35">
      <c r="A18" s="83"/>
      <c r="B18" s="68"/>
      <c r="C18" s="69"/>
      <c r="D18" s="25"/>
      <c r="E18" s="70"/>
      <c r="F18" s="71"/>
      <c r="I18" s="97"/>
      <c r="J18" s="97"/>
      <c r="K18" s="97"/>
    </row>
    <row r="19" spans="1:11" ht="20.149999999999999" customHeight="1" thickBot="1" x14ac:dyDescent="0.4">
      <c r="A19" s="84" t="s">
        <v>13</v>
      </c>
      <c r="B19" s="73">
        <f>$A$4*BRA!B19</f>
        <v>1207.5102376514408</v>
      </c>
      <c r="C19" s="74">
        <f>SUM(C12:C17)</f>
        <v>1335.2377084072893</v>
      </c>
      <c r="D19" s="30">
        <f>(C19-B19)/B19</f>
        <v>0.10577754686724099</v>
      </c>
      <c r="E19" s="75">
        <f>$A$5*BRA!E19</f>
        <v>1277.0960875439835</v>
      </c>
      <c r="F19" s="76">
        <f>$A$5*BRA!F19</f>
        <v>1297.876362179449</v>
      </c>
      <c r="I19" s="97"/>
      <c r="J19" s="97"/>
      <c r="K19" s="97"/>
    </row>
    <row r="20" spans="1:11" ht="11.25" customHeight="1" x14ac:dyDescent="0.35">
      <c r="A20" s="32"/>
      <c r="B20" s="80"/>
      <c r="C20" s="85"/>
      <c r="D20" s="86"/>
      <c r="E20" s="80"/>
      <c r="F20" s="81"/>
      <c r="I20" s="97"/>
      <c r="J20" s="97"/>
      <c r="K20" s="97"/>
    </row>
    <row r="21" spans="1:11" ht="20.149999999999999" customHeight="1" x14ac:dyDescent="0.35">
      <c r="A21" s="34" t="s">
        <v>14</v>
      </c>
      <c r="B21" s="70"/>
      <c r="C21" s="87"/>
      <c r="D21" s="53"/>
      <c r="E21" s="70"/>
      <c r="F21" s="71"/>
      <c r="I21" s="97"/>
      <c r="J21" s="97"/>
      <c r="K21" s="97"/>
    </row>
    <row r="22" spans="1:11" ht="20.149999999999999" customHeight="1" x14ac:dyDescent="0.35">
      <c r="A22" s="32" t="s">
        <v>15</v>
      </c>
      <c r="B22" s="70">
        <f>$A$4*BRA!B22</f>
        <v>142.65998466834401</v>
      </c>
      <c r="C22" s="69">
        <f>BRA!C22*'119'!$A$5</f>
        <v>153.22278445132119</v>
      </c>
      <c r="D22" s="53"/>
      <c r="E22" s="70">
        <f>$A$5*BRA!E22</f>
        <v>129.10536540000001</v>
      </c>
      <c r="F22" s="71">
        <f>$A$5*BRA!F22</f>
        <v>127.3783212</v>
      </c>
      <c r="I22" s="97"/>
      <c r="J22" s="97"/>
      <c r="K22" s="97"/>
    </row>
    <row r="23" spans="1:11" ht="19.5" customHeight="1" x14ac:dyDescent="0.35">
      <c r="A23" s="32" t="s">
        <v>48</v>
      </c>
      <c r="B23" s="70">
        <f>$A$4*BRA!B23</f>
        <v>638.02917755773763</v>
      </c>
      <c r="C23" s="69">
        <f>BRA!C23*'119'!$A$5</f>
        <v>404.68068754569418</v>
      </c>
      <c r="D23" s="53"/>
      <c r="E23" s="70">
        <f>$A$5*BRA!E23</f>
        <v>583.77587011776541</v>
      </c>
      <c r="F23" s="71">
        <f>$A$5*BRA!F23</f>
        <v>703.26796516985291</v>
      </c>
      <c r="I23" s="97"/>
      <c r="J23" s="97"/>
      <c r="K23" s="97"/>
    </row>
    <row r="24" spans="1:11" ht="20.149999999999999" customHeight="1" x14ac:dyDescent="0.35">
      <c r="A24" s="32" t="s">
        <v>17</v>
      </c>
      <c r="B24" s="70">
        <f>$A$4*BRA!B24</f>
        <v>42.113903140582124</v>
      </c>
      <c r="C24" s="69">
        <f>BRA!C24*'119'!$A$5</f>
        <v>95.653322715880009</v>
      </c>
      <c r="D24" s="53"/>
      <c r="E24" s="70">
        <f>$A$5*BRA!E24</f>
        <v>175.91178780000001</v>
      </c>
      <c r="F24" s="71">
        <f>$A$5*BRA!F24</f>
        <v>179.33063039999999</v>
      </c>
      <c r="I24" s="97"/>
      <c r="J24" s="97"/>
      <c r="K24" s="97"/>
    </row>
    <row r="25" spans="1:11" ht="20.149999999999999" customHeight="1" x14ac:dyDescent="0.35">
      <c r="A25" s="32" t="s">
        <v>18</v>
      </c>
      <c r="B25" s="70">
        <f>$A$4*BRA!B25</f>
        <v>0</v>
      </c>
      <c r="C25" s="69">
        <f>BRA!C25*'119'!$A$5</f>
        <v>0</v>
      </c>
      <c r="D25" s="53"/>
      <c r="E25" s="70">
        <f>$A$5*BRA!E25</f>
        <v>0</v>
      </c>
      <c r="F25" s="71">
        <f>$A$5*BRA!F25</f>
        <v>0</v>
      </c>
      <c r="I25" s="97"/>
      <c r="J25" s="97"/>
      <c r="K25" s="97"/>
    </row>
    <row r="26" spans="1:11" ht="18.75" customHeight="1" x14ac:dyDescent="0.35">
      <c r="A26" s="72" t="s">
        <v>19</v>
      </c>
      <c r="B26" s="70">
        <f>$A$4*BRA!B26</f>
        <v>5.2367059055424008</v>
      </c>
      <c r="C26" s="69">
        <f>BRA!C26*'119'!$A$5</f>
        <v>4.1078624622335997</v>
      </c>
      <c r="D26" s="53"/>
      <c r="E26" s="70">
        <f>$A$5*BRA!E26</f>
        <v>5.03126221714788</v>
      </c>
      <c r="F26" s="71">
        <f>$A$5*BRA!F26</f>
        <v>5.2868700000000004</v>
      </c>
      <c r="I26" s="97"/>
      <c r="J26" s="97"/>
      <c r="K26" s="97"/>
    </row>
    <row r="27" spans="1:11" ht="20.149999999999999" customHeight="1" x14ac:dyDescent="0.35">
      <c r="A27" s="32" t="s">
        <v>20</v>
      </c>
      <c r="B27" s="70">
        <f>$A$4*BRA!B27</f>
        <v>2375.4950246399999</v>
      </c>
      <c r="C27" s="69">
        <f>BRA!C27*'119'!$A$5</f>
        <v>1948.1752918259999</v>
      </c>
      <c r="D27" s="53"/>
      <c r="E27" s="70">
        <f>$A$5*BRA!E27</f>
        <v>2494.1927328651918</v>
      </c>
      <c r="F27" s="71">
        <f>$A$5*BRA!F27</f>
        <v>3032.019945</v>
      </c>
      <c r="I27" s="97"/>
      <c r="J27" s="97"/>
      <c r="K27" s="97"/>
    </row>
    <row r="28" spans="1:11" ht="10.5" customHeight="1" x14ac:dyDescent="0.35">
      <c r="A28" s="32"/>
      <c r="B28" s="70"/>
      <c r="C28" s="87"/>
      <c r="D28" s="53"/>
      <c r="E28" s="70"/>
      <c r="F28" s="71"/>
      <c r="I28" s="97"/>
      <c r="J28" s="97"/>
      <c r="K28" s="97"/>
    </row>
    <row r="29" spans="1:11" ht="20.149999999999999" customHeight="1" thickBot="1" x14ac:dyDescent="0.4">
      <c r="A29" s="35" t="s">
        <v>13</v>
      </c>
      <c r="B29" s="75">
        <f>$A$4*BRA!B29</f>
        <v>3203.5347959122059</v>
      </c>
      <c r="C29" s="88">
        <f>SUM(C22:C27)</f>
        <v>2605.8399490011288</v>
      </c>
      <c r="D29" s="59">
        <f>(C29-B29)/B29</f>
        <v>-0.18657354609469243</v>
      </c>
      <c r="E29" s="75">
        <f>$A$5*BRA!E29</f>
        <v>3388.0170184001054</v>
      </c>
      <c r="F29" s="76">
        <f>$A$5*BRA!F29</f>
        <v>4047.2837317698527</v>
      </c>
      <c r="I29" s="97"/>
      <c r="J29" s="97"/>
      <c r="K29" s="97"/>
    </row>
    <row r="30" spans="1:11" ht="12" customHeight="1" x14ac:dyDescent="0.35">
      <c r="A30" s="77"/>
      <c r="B30" s="78"/>
      <c r="C30" s="79"/>
      <c r="D30" s="38"/>
      <c r="E30" s="80"/>
      <c r="F30" s="81"/>
      <c r="I30" s="97"/>
      <c r="J30" s="97"/>
      <c r="K30" s="97"/>
    </row>
    <row r="31" spans="1:11" ht="20.149999999999999" customHeight="1" x14ac:dyDescent="0.35">
      <c r="A31" s="82" t="s">
        <v>21</v>
      </c>
      <c r="B31" s="68"/>
      <c r="C31" s="69"/>
      <c r="D31" s="25"/>
      <c r="E31" s="70"/>
      <c r="F31" s="71"/>
      <c r="I31" s="97"/>
      <c r="J31" s="97"/>
      <c r="K31" s="97"/>
    </row>
    <row r="32" spans="1:11" ht="20.149999999999999" customHeight="1" x14ac:dyDescent="0.35">
      <c r="A32" s="83" t="s">
        <v>22</v>
      </c>
      <c r="B32" s="68">
        <f>$A$4*BRA!B32</f>
        <v>76.844016300000007</v>
      </c>
      <c r="C32" s="69">
        <f>BRA!C32*'119'!$A$5</f>
        <v>71.126024400000006</v>
      </c>
      <c r="D32" s="25">
        <f>(C32-B32)/B32</f>
        <v>-7.4410372795675972E-2</v>
      </c>
      <c r="E32" s="70">
        <f>$A$5*BRA!E32</f>
        <v>82.545663599999997</v>
      </c>
      <c r="F32" s="71">
        <f>$A$5*BRA!F32</f>
        <v>79.549770600000002</v>
      </c>
      <c r="I32" s="97"/>
      <c r="J32" s="97"/>
      <c r="K32" s="97"/>
    </row>
    <row r="33" spans="1:11" ht="10.5" customHeight="1" thickBot="1" x14ac:dyDescent="0.4">
      <c r="A33" s="89"/>
      <c r="B33" s="73"/>
      <c r="C33" s="74"/>
      <c r="D33" s="25"/>
      <c r="E33" s="75"/>
      <c r="F33" s="76"/>
      <c r="I33" s="97"/>
      <c r="J33" s="97"/>
      <c r="K33" s="97"/>
    </row>
    <row r="34" spans="1:11" s="49" customFormat="1" ht="19.5" customHeight="1" thickBot="1" x14ac:dyDescent="0.3">
      <c r="A34" s="90" t="s">
        <v>23</v>
      </c>
      <c r="B34" s="91">
        <f>$A$4*BRA!B34</f>
        <v>4656.4145547776079</v>
      </c>
      <c r="C34" s="92">
        <f>C32+C29+C19+C8</f>
        <v>4223.1438740948024</v>
      </c>
      <c r="D34" s="47">
        <f>(C34-B34)/B34</f>
        <v>-9.3048132975672881E-2</v>
      </c>
      <c r="E34" s="93">
        <f>$A$5*BRA!E34</f>
        <v>4905.6117283311823</v>
      </c>
      <c r="F34" s="94">
        <f>$A$5*BRA!F34</f>
        <v>5806.8440742478742</v>
      </c>
      <c r="I34" s="107"/>
      <c r="J34" s="107"/>
      <c r="K34" s="107"/>
    </row>
    <row r="35" spans="1:11" s="49" customFormat="1" ht="23.25" customHeight="1" x14ac:dyDescent="0.25">
      <c r="A35" s="95" t="s">
        <v>24</v>
      </c>
      <c r="B35" s="68"/>
      <c r="C35" s="69"/>
      <c r="D35" s="25"/>
      <c r="E35" s="70"/>
      <c r="F35" s="71"/>
      <c r="I35" s="107"/>
      <c r="J35" s="107"/>
      <c r="K35" s="107"/>
    </row>
    <row r="36" spans="1:11" s="49" customFormat="1" ht="23.25" customHeight="1" x14ac:dyDescent="0.25">
      <c r="A36" s="95"/>
      <c r="B36" s="68"/>
      <c r="C36" s="69"/>
      <c r="D36" s="25"/>
      <c r="E36" s="70"/>
      <c r="F36" s="71"/>
      <c r="I36" s="107"/>
      <c r="J36" s="107"/>
      <c r="K36" s="107"/>
    </row>
    <row r="37" spans="1:11" ht="20.149999999999999" customHeight="1" x14ac:dyDescent="0.35">
      <c r="A37" s="89" t="s">
        <v>38</v>
      </c>
      <c r="B37" s="68">
        <f>$A$4*BRA!B37</f>
        <v>0</v>
      </c>
      <c r="C37" s="69">
        <f>BRA!C37*'119'!$A$5</f>
        <v>0</v>
      </c>
      <c r="D37" s="25"/>
      <c r="E37" s="70">
        <f>$A$5*BRA!E37</f>
        <v>0</v>
      </c>
      <c r="F37" s="71">
        <f>$A$5*BRA!F37</f>
        <v>0</v>
      </c>
      <c r="I37" s="97"/>
      <c r="J37" s="97"/>
      <c r="K37" s="97"/>
    </row>
    <row r="38" spans="1:11" ht="20.149999999999999" customHeight="1" x14ac:dyDescent="0.35">
      <c r="A38" s="32" t="s">
        <v>64</v>
      </c>
      <c r="B38" s="68">
        <f>BRA!B38*'118 3, 7 &amp; 23'!$A$4</f>
        <v>0</v>
      </c>
      <c r="C38" s="69">
        <f>BRA!C38*'118 3, 7 &amp; 23'!$A$5</f>
        <v>28.206695399999997</v>
      </c>
      <c r="D38" s="25"/>
      <c r="E38" s="70">
        <f>$A$5*BRA!E38</f>
        <v>0</v>
      </c>
      <c r="F38" s="71">
        <f>$A$5*BRA!F38</f>
        <v>0</v>
      </c>
      <c r="I38" s="97"/>
      <c r="J38" s="97"/>
      <c r="K38" s="97"/>
    </row>
    <row r="39" spans="1:11" ht="20.149999999999999" customHeight="1" x14ac:dyDescent="0.35">
      <c r="A39" s="32" t="s">
        <v>65</v>
      </c>
      <c r="B39" s="68">
        <f>BRA!B39*'118 3, 7 &amp; 23'!$A$4</f>
        <v>0</v>
      </c>
      <c r="C39" s="69">
        <f>BRA!C39*'118 3, 7 &amp; 23'!$A$5</f>
        <v>653.18355071999997</v>
      </c>
      <c r="D39" s="25"/>
      <c r="E39" s="70">
        <f>$A$5*BRA!E39</f>
        <v>887.41875240000002</v>
      </c>
      <c r="F39" s="71">
        <f>$A$5*BRA!F39</f>
        <v>0</v>
      </c>
      <c r="I39" s="97"/>
      <c r="J39" s="97"/>
      <c r="K39" s="97"/>
    </row>
    <row r="40" spans="1:11" ht="20.149999999999999" customHeight="1" x14ac:dyDescent="0.35">
      <c r="A40" s="83" t="s">
        <v>37</v>
      </c>
      <c r="B40" s="68">
        <f>BRA!B40*'119'!A4</f>
        <v>131.64752266730633</v>
      </c>
      <c r="C40" s="69">
        <f>BRA!C40*'119'!$A$5</f>
        <v>58.712806098000001</v>
      </c>
      <c r="D40" s="25"/>
      <c r="E40" s="70">
        <f>$A$5*BRA!E40</f>
        <v>0</v>
      </c>
      <c r="F40" s="71">
        <f>$A$5*BRA!F40</f>
        <v>0</v>
      </c>
      <c r="I40" s="97"/>
      <c r="J40" s="97"/>
      <c r="K40" s="97"/>
    </row>
    <row r="41" spans="1:11" ht="20.149999999999999" customHeight="1" x14ac:dyDescent="0.35">
      <c r="A41" s="83" t="s">
        <v>49</v>
      </c>
      <c r="B41" s="68">
        <f>BRA!B41*'119'!A5</f>
        <v>17.680501933134106</v>
      </c>
      <c r="C41" s="69">
        <f>BRA!C41*'119'!$A$5</f>
        <v>22.264518543155774</v>
      </c>
      <c r="D41" s="25"/>
      <c r="E41" s="70">
        <f>$A$5*BRA!E41</f>
        <v>0</v>
      </c>
      <c r="F41" s="71">
        <f>$A$5*BRA!F41</f>
        <v>0</v>
      </c>
      <c r="I41" s="97"/>
      <c r="J41" s="97"/>
      <c r="K41" s="97"/>
    </row>
    <row r="42" spans="1:11" ht="21" customHeight="1" thickBot="1" x14ac:dyDescent="0.4">
      <c r="A42" s="96"/>
      <c r="B42" s="73"/>
      <c r="C42" s="74"/>
      <c r="D42" s="30"/>
      <c r="E42" s="75"/>
      <c r="F42" s="76"/>
      <c r="I42" s="97"/>
      <c r="J42" s="97"/>
      <c r="K42" s="97"/>
    </row>
    <row r="43" spans="1:11" s="49" customFormat="1" ht="20.149999999999999" customHeight="1" thickBot="1" x14ac:dyDescent="0.3">
      <c r="A43" s="44" t="s">
        <v>25</v>
      </c>
      <c r="B43" s="93">
        <f>$A$4*BRA!B43</f>
        <v>149.38686630290587</v>
      </c>
      <c r="C43" s="99">
        <f>SUM(C37:C42)</f>
        <v>762.36757076115566</v>
      </c>
      <c r="D43" s="47"/>
      <c r="E43" s="93">
        <f>$A$5*BRA!E43</f>
        <v>887.41875240000002</v>
      </c>
      <c r="F43" s="94">
        <f>$A$5*BRA!F43</f>
        <v>0</v>
      </c>
      <c r="I43" s="107"/>
      <c r="J43" s="107"/>
      <c r="K43" s="107"/>
    </row>
    <row r="44" spans="1:11" ht="16" thickBot="1" x14ac:dyDescent="0.4">
      <c r="A44" s="100" t="s">
        <v>26</v>
      </c>
      <c r="B44" s="94">
        <f>$A$4*BRA!B44</f>
        <v>4805.801421080514</v>
      </c>
      <c r="C44" s="99">
        <f>C43+C34</f>
        <v>4985.511444855958</v>
      </c>
      <c r="D44" s="47"/>
      <c r="E44" s="93">
        <f>$A$5*BRA!E44</f>
        <v>5793.0304807311823</v>
      </c>
      <c r="F44" s="94">
        <f>$A$5*BRA!F44</f>
        <v>5806.8440742478742</v>
      </c>
      <c r="I44" s="97"/>
      <c r="K44" s="97"/>
    </row>
    <row r="45" spans="1:11" x14ac:dyDescent="0.35">
      <c r="A45" s="101"/>
      <c r="B45" s="101"/>
      <c r="K45" s="97"/>
    </row>
    <row r="46" spans="1:11" x14ac:dyDescent="0.35">
      <c r="A46" s="61"/>
      <c r="D46" s="97"/>
    </row>
    <row r="47" spans="1:11" x14ac:dyDescent="0.35">
      <c r="A47" s="62" t="s">
        <v>40</v>
      </c>
    </row>
    <row r="48" spans="1:11" x14ac:dyDescent="0.35">
      <c r="A48" s="5" t="s">
        <v>45</v>
      </c>
    </row>
    <row r="49" spans="1:4" x14ac:dyDescent="0.35">
      <c r="A49" s="5" t="s">
        <v>61</v>
      </c>
    </row>
    <row r="50" spans="1:4" x14ac:dyDescent="0.35">
      <c r="A50" s="5" t="s">
        <v>42</v>
      </c>
    </row>
    <row r="51" spans="1:4" x14ac:dyDescent="0.35">
      <c r="A51" s="5" t="s">
        <v>56</v>
      </c>
    </row>
    <row r="54" spans="1:4" x14ac:dyDescent="0.35">
      <c r="D54" s="97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K55"/>
  <sheetViews>
    <sheetView showGridLines="0" topLeftCell="A43" zoomScale="80" zoomScaleNormal="80" workbookViewId="0">
      <selection activeCell="D55" sqref="D55"/>
    </sheetView>
  </sheetViews>
  <sheetFormatPr defaultColWidth="9.58203125" defaultRowHeight="15.5" x14ac:dyDescent="0.35"/>
  <cols>
    <col min="1" max="1" width="85" style="5" customWidth="1"/>
    <col min="2" max="2" width="15.58203125" style="5" customWidth="1"/>
    <col min="3" max="4" width="13.25" style="5" customWidth="1"/>
    <col min="5" max="6" width="10.58203125" style="5" customWidth="1"/>
    <col min="7" max="7" width="3.25" style="5" customWidth="1"/>
    <col min="8" max="16384" width="9.58203125" style="5"/>
  </cols>
  <sheetData>
    <row r="1" spans="1:11" x14ac:dyDescent="0.35">
      <c r="A1" s="1"/>
      <c r="B1" s="2"/>
      <c r="C1" s="3"/>
      <c r="D1" s="2"/>
      <c r="E1" s="4"/>
      <c r="F1" s="4"/>
    </row>
    <row r="2" spans="1:11" x14ac:dyDescent="0.35">
      <c r="A2" s="6" t="s">
        <v>62</v>
      </c>
      <c r="B2" s="7"/>
      <c r="C2" s="8"/>
      <c r="D2" s="7"/>
      <c r="E2" s="9"/>
      <c r="F2" s="10"/>
    </row>
    <row r="3" spans="1:11" x14ac:dyDescent="0.35">
      <c r="A3" s="6" t="s">
        <v>30</v>
      </c>
      <c r="B3" s="10" t="s">
        <v>1</v>
      </c>
      <c r="C3" s="11" t="s">
        <v>2</v>
      </c>
      <c r="D3" s="10" t="s">
        <v>1</v>
      </c>
      <c r="E3" s="10" t="s">
        <v>3</v>
      </c>
      <c r="F3" s="10" t="s">
        <v>3</v>
      </c>
    </row>
    <row r="4" spans="1:11" hidden="1" x14ac:dyDescent="0.35">
      <c r="A4" s="109"/>
      <c r="B4" s="10"/>
      <c r="C4" s="11"/>
      <c r="D4" s="10" t="s">
        <v>32</v>
      </c>
      <c r="E4" s="10"/>
      <c r="F4" s="10"/>
      <c r="I4" s="106"/>
    </row>
    <row r="5" spans="1:11" ht="16" thickBot="1" x14ac:dyDescent="0.4">
      <c r="A5" s="105" t="s">
        <v>57</v>
      </c>
      <c r="B5" s="63" t="s">
        <v>50</v>
      </c>
      <c r="C5" s="64" t="s">
        <v>51</v>
      </c>
      <c r="D5" s="13" t="s">
        <v>33</v>
      </c>
      <c r="E5" s="102" t="s">
        <v>51</v>
      </c>
      <c r="F5" s="102" t="s">
        <v>63</v>
      </c>
      <c r="I5" s="106"/>
    </row>
    <row r="6" spans="1:11" x14ac:dyDescent="0.35">
      <c r="A6" s="14"/>
      <c r="B6" s="65" t="s">
        <v>5</v>
      </c>
      <c r="C6" s="66" t="s">
        <v>5</v>
      </c>
      <c r="D6" s="15"/>
      <c r="E6" s="15" t="s">
        <v>5</v>
      </c>
      <c r="F6" s="17" t="s">
        <v>5</v>
      </c>
    </row>
    <row r="7" spans="1:11" ht="20.149999999999999" customHeight="1" x14ac:dyDescent="0.35">
      <c r="A7" s="18" t="s">
        <v>6</v>
      </c>
      <c r="B7" s="18"/>
      <c r="C7" s="67"/>
      <c r="D7" s="19"/>
      <c r="E7" s="10"/>
      <c r="F7" s="21"/>
    </row>
    <row r="8" spans="1:11" ht="30" customHeight="1" x14ac:dyDescent="0.35">
      <c r="A8" s="22" t="s">
        <v>7</v>
      </c>
      <c r="B8" s="68">
        <f>$A$4*BRA!B8</f>
        <v>0</v>
      </c>
      <c r="C8" s="69">
        <f>BRA!C8*'120'!$A$5</f>
        <v>244.71439480497554</v>
      </c>
      <c r="D8" s="25" t="e">
        <f>(C8-B8)/B8</f>
        <v>#DIV/0!</v>
      </c>
      <c r="E8" s="70">
        <f>$A$5*BRA!E8</f>
        <v>183.24323258775041</v>
      </c>
      <c r="F8" s="71">
        <f>$A$5*BRA!F8</f>
        <v>443.31874758938346</v>
      </c>
      <c r="I8" s="97"/>
      <c r="J8" s="97"/>
      <c r="K8" s="97"/>
    </row>
    <row r="9" spans="1:11" ht="12.75" customHeight="1" thickBot="1" x14ac:dyDescent="0.4">
      <c r="A9" s="72"/>
      <c r="B9" s="73"/>
      <c r="C9" s="74"/>
      <c r="D9" s="30"/>
      <c r="E9" s="75"/>
      <c r="F9" s="76"/>
      <c r="I9" s="97"/>
      <c r="J9" s="97"/>
      <c r="K9" s="97"/>
    </row>
    <row r="10" spans="1:11" ht="8.25" customHeight="1" x14ac:dyDescent="0.35">
      <c r="A10" s="77"/>
      <c r="B10" s="78"/>
      <c r="C10" s="79"/>
      <c r="D10" s="38"/>
      <c r="E10" s="80"/>
      <c r="F10" s="81"/>
      <c r="I10" s="97"/>
      <c r="J10" s="97"/>
      <c r="K10" s="97"/>
    </row>
    <row r="11" spans="1:11" ht="20.149999999999999" customHeight="1" x14ac:dyDescent="0.35">
      <c r="A11" s="82" t="s">
        <v>8</v>
      </c>
      <c r="B11" s="68"/>
      <c r="C11" s="69"/>
      <c r="D11" s="25"/>
      <c r="E11" s="70"/>
      <c r="F11" s="71"/>
      <c r="I11" s="97"/>
      <c r="J11" s="97"/>
      <c r="K11" s="97"/>
    </row>
    <row r="12" spans="1:11" ht="20.149999999999999" customHeight="1" x14ac:dyDescent="0.35">
      <c r="A12" s="83" t="s">
        <v>9</v>
      </c>
      <c r="B12" s="68">
        <f>$A$4*BRA!B12</f>
        <v>0</v>
      </c>
      <c r="C12" s="69">
        <f>BRA!C12*'120'!$A$5</f>
        <v>149.18952662224206</v>
      </c>
      <c r="D12" s="25"/>
      <c r="E12" s="70">
        <f>$A$5*BRA!E12</f>
        <v>183.10138979999999</v>
      </c>
      <c r="F12" s="71">
        <f>$A$5*BRA!F12</f>
        <v>202.6054905</v>
      </c>
      <c r="I12" s="97"/>
      <c r="J12" s="97"/>
      <c r="K12" s="97"/>
    </row>
    <row r="13" spans="1:11" ht="20.149999999999999" customHeight="1" x14ac:dyDescent="0.35">
      <c r="A13" s="83" t="s">
        <v>10</v>
      </c>
      <c r="B13" s="68">
        <f>$A$4*BRA!B13</f>
        <v>0</v>
      </c>
      <c r="C13" s="69">
        <f>BRA!C13*'120'!$A$5</f>
        <v>0</v>
      </c>
      <c r="D13" s="25"/>
      <c r="E13" s="70">
        <f>$A$5*BRA!E13</f>
        <v>0</v>
      </c>
      <c r="F13" s="71">
        <f>$A$5*BRA!F13</f>
        <v>0</v>
      </c>
      <c r="I13" s="97"/>
      <c r="J13" s="97"/>
      <c r="K13" s="97"/>
    </row>
    <row r="14" spans="1:11" ht="20.149999999999999" customHeight="1" x14ac:dyDescent="0.35">
      <c r="A14" s="83" t="s">
        <v>11</v>
      </c>
      <c r="B14" s="68">
        <f>$A$4*BRA!B14</f>
        <v>0</v>
      </c>
      <c r="C14" s="69">
        <f>BRA!C14*'120'!$A$5</f>
        <v>348.65726678999994</v>
      </c>
      <c r="D14" s="25"/>
      <c r="E14" s="70">
        <f>$A$5*BRA!E14</f>
        <v>355.93143767999993</v>
      </c>
      <c r="F14" s="71">
        <f>$A$5*BRA!F14</f>
        <v>286.22370000000001</v>
      </c>
      <c r="I14" s="97"/>
      <c r="J14" s="97"/>
      <c r="K14" s="97"/>
    </row>
    <row r="15" spans="1:11" ht="20.149999999999999" customHeight="1" x14ac:dyDescent="0.35">
      <c r="A15" s="83" t="s">
        <v>36</v>
      </c>
      <c r="B15" s="68">
        <f>$A$4*BRA!B15</f>
        <v>0</v>
      </c>
      <c r="C15" s="69">
        <f>BRA!C15*'120'!$A$5</f>
        <v>341.76533762404694</v>
      </c>
      <c r="D15" s="25"/>
      <c r="E15" s="70">
        <f>$A$5*BRA!E15</f>
        <v>399.41264019313968</v>
      </c>
      <c r="F15" s="71">
        <f>$A$5*BRA!F15</f>
        <v>436.02398736833612</v>
      </c>
      <c r="I15" s="97"/>
      <c r="J15" s="97"/>
      <c r="K15" s="97"/>
    </row>
    <row r="16" spans="1:11" ht="20.149999999999999" customHeight="1" x14ac:dyDescent="0.35">
      <c r="A16" s="83" t="s">
        <v>12</v>
      </c>
      <c r="B16" s="68">
        <f>$A$4*BRA!B16</f>
        <v>0</v>
      </c>
      <c r="C16" s="69">
        <f>BRA!C16*'120'!$A$5</f>
        <v>619.26705835484904</v>
      </c>
      <c r="D16" s="25"/>
      <c r="E16" s="70">
        <f>$A$5*BRA!E16</f>
        <v>477.38024249999995</v>
      </c>
      <c r="F16" s="71">
        <f>$A$5*BRA!F16</f>
        <v>497.41590149999996</v>
      </c>
      <c r="I16" s="97"/>
      <c r="J16" s="97"/>
      <c r="K16" s="97"/>
    </row>
    <row r="17" spans="1:11" ht="20.149999999999999" customHeight="1" x14ac:dyDescent="0.35">
      <c r="A17" s="83" t="s">
        <v>34</v>
      </c>
      <c r="B17" s="68">
        <f>$A$4*BRA!B17</f>
        <v>0</v>
      </c>
      <c r="C17" s="69">
        <f>BRA!C17*'120'!$A$5</f>
        <v>90.147026011448858</v>
      </c>
      <c r="D17" s="25"/>
      <c r="E17" s="70">
        <f>$A$5*BRA!E17</f>
        <v>65.749672799999999</v>
      </c>
      <c r="F17" s="71">
        <f>$A$5*BRA!F17</f>
        <v>83.413764</v>
      </c>
      <c r="I17" s="97"/>
      <c r="J17" s="97"/>
      <c r="K17" s="97"/>
    </row>
    <row r="18" spans="1:11" ht="11.25" customHeight="1" x14ac:dyDescent="0.35">
      <c r="A18" s="83"/>
      <c r="B18" s="68"/>
      <c r="C18" s="69"/>
      <c r="D18" s="25"/>
      <c r="E18" s="70"/>
      <c r="F18" s="71"/>
      <c r="I18" s="97"/>
      <c r="J18" s="97"/>
      <c r="K18" s="97"/>
    </row>
    <row r="19" spans="1:11" ht="20.149999999999999" customHeight="1" thickBot="1" x14ac:dyDescent="0.4">
      <c r="A19" s="84" t="s">
        <v>13</v>
      </c>
      <c r="B19" s="73">
        <f>$A$4*BRA!B19</f>
        <v>0</v>
      </c>
      <c r="C19" s="74">
        <f>SUM(C12:C17)</f>
        <v>1549.0262154025868</v>
      </c>
      <c r="D19" s="30" t="e">
        <f>(C19-B19)/B19</f>
        <v>#DIV/0!</v>
      </c>
      <c r="E19" s="75">
        <f>$A$5*BRA!E19</f>
        <v>1481.5753829731398</v>
      </c>
      <c r="F19" s="76">
        <f>$A$5*BRA!F19</f>
        <v>1505.6828433683361</v>
      </c>
      <c r="I19" s="97"/>
      <c r="J19" s="97"/>
      <c r="K19" s="97"/>
    </row>
    <row r="20" spans="1:11" ht="11.25" customHeight="1" x14ac:dyDescent="0.35">
      <c r="A20" s="32"/>
      <c r="B20" s="80"/>
      <c r="C20" s="85"/>
      <c r="D20" s="86"/>
      <c r="E20" s="80"/>
      <c r="F20" s="81"/>
      <c r="I20" s="97"/>
      <c r="J20" s="97"/>
      <c r="K20" s="97"/>
    </row>
    <row r="21" spans="1:11" ht="20.149999999999999" customHeight="1" x14ac:dyDescent="0.35">
      <c r="A21" s="34" t="s">
        <v>14</v>
      </c>
      <c r="B21" s="70"/>
      <c r="C21" s="87"/>
      <c r="D21" s="53"/>
      <c r="E21" s="70"/>
      <c r="F21" s="71"/>
      <c r="I21" s="97"/>
      <c r="J21" s="97"/>
      <c r="K21" s="97"/>
    </row>
    <row r="22" spans="1:11" ht="20.149999999999999" customHeight="1" x14ac:dyDescent="0.35">
      <c r="A22" s="32" t="s">
        <v>15</v>
      </c>
      <c r="B22" s="70">
        <f>$A$4*BRA!B22</f>
        <v>0</v>
      </c>
      <c r="C22" s="69">
        <f>BRA!C22*'120'!$A$5</f>
        <v>177.75569729467105</v>
      </c>
      <c r="D22" s="53"/>
      <c r="E22" s="70">
        <f>$A$5*BRA!E22</f>
        <v>149.7767733</v>
      </c>
      <c r="F22" s="71">
        <f>$A$5*BRA!F22</f>
        <v>147.77320739999999</v>
      </c>
      <c r="I22" s="97"/>
      <c r="J22" s="97"/>
      <c r="K22" s="97"/>
    </row>
    <row r="23" spans="1:11" ht="19.5" customHeight="1" x14ac:dyDescent="0.35">
      <c r="A23" s="32" t="s">
        <v>48</v>
      </c>
      <c r="B23" s="70">
        <f>$A$4*BRA!B23</f>
        <v>0</v>
      </c>
      <c r="C23" s="69">
        <f>BRA!C23*'120'!$A$5</f>
        <v>469.47520275109781</v>
      </c>
      <c r="D23" s="53"/>
      <c r="E23" s="70">
        <f>$A$5*BRA!E23</f>
        <v>677.24579753707735</v>
      </c>
      <c r="F23" s="71">
        <f>$A$5*BRA!F23</f>
        <v>815.87009387293324</v>
      </c>
      <c r="I23" s="97"/>
      <c r="J23" s="97"/>
      <c r="K23" s="97"/>
    </row>
    <row r="24" spans="1:11" ht="20.149999999999999" customHeight="1" x14ac:dyDescent="0.35">
      <c r="A24" s="32" t="s">
        <v>17</v>
      </c>
      <c r="B24" s="70">
        <f>$A$4*BRA!B24</f>
        <v>0</v>
      </c>
      <c r="C24" s="69">
        <f>BRA!C24*'120'!$A$5</f>
        <v>110.96863393260726</v>
      </c>
      <c r="D24" s="53"/>
      <c r="E24" s="70">
        <f>$A$5*BRA!E24</f>
        <v>204.07749809999999</v>
      </c>
      <c r="F24" s="71">
        <f>$A$5*BRA!F24</f>
        <v>208.04374079999999</v>
      </c>
      <c r="I24" s="97"/>
      <c r="J24" s="97"/>
      <c r="K24" s="97"/>
    </row>
    <row r="25" spans="1:11" ht="20.149999999999999" customHeight="1" x14ac:dyDescent="0.35">
      <c r="A25" s="32" t="s">
        <v>18</v>
      </c>
      <c r="B25" s="70">
        <f>$A$4*BRA!B25</f>
        <v>0</v>
      </c>
      <c r="C25" s="69">
        <f>BRA!C25*'120'!$A$5</f>
        <v>0</v>
      </c>
      <c r="D25" s="53"/>
      <c r="E25" s="70">
        <f>$A$5*BRA!E25</f>
        <v>0</v>
      </c>
      <c r="F25" s="71">
        <f>$A$5*BRA!F25</f>
        <v>0</v>
      </c>
      <c r="I25" s="97"/>
      <c r="J25" s="97"/>
      <c r="K25" s="97"/>
    </row>
    <row r="26" spans="1:11" ht="18.75" customHeight="1" x14ac:dyDescent="0.35">
      <c r="A26" s="72" t="s">
        <v>19</v>
      </c>
      <c r="B26" s="70">
        <f>$A$4*BRA!B26</f>
        <v>0</v>
      </c>
      <c r="C26" s="69">
        <f>BRA!C26*'120'!$A$5</f>
        <v>4.7655833887871992</v>
      </c>
      <c r="D26" s="53"/>
      <c r="E26" s="70">
        <f>$A$5*BRA!E26</f>
        <v>5.8368311663568813</v>
      </c>
      <c r="F26" s="71">
        <f>$A$5*BRA!F26</f>
        <v>6.1333649999999995</v>
      </c>
      <c r="I26" s="97"/>
      <c r="J26" s="97"/>
      <c r="K26" s="97"/>
    </row>
    <row r="27" spans="1:11" ht="20.149999999999999" customHeight="1" x14ac:dyDescent="0.35">
      <c r="A27" s="32" t="s">
        <v>20</v>
      </c>
      <c r="B27" s="70">
        <f>$A$4*BRA!B27</f>
        <v>0</v>
      </c>
      <c r="C27" s="69">
        <f>BRA!C27*'120'!$A$5</f>
        <v>2260.1028867269997</v>
      </c>
      <c r="D27" s="53"/>
      <c r="E27" s="70">
        <f>$A$5*BRA!E27</f>
        <v>2893.5446513740108</v>
      </c>
      <c r="F27" s="71">
        <f>$A$5*BRA!F27</f>
        <v>3517.4848274999999</v>
      </c>
      <c r="I27" s="97"/>
      <c r="J27" s="97"/>
      <c r="K27" s="97"/>
    </row>
    <row r="28" spans="1:11" ht="10.5" customHeight="1" x14ac:dyDescent="0.35">
      <c r="A28" s="32"/>
      <c r="B28" s="70"/>
      <c r="C28" s="87"/>
      <c r="D28" s="53"/>
      <c r="E28" s="70"/>
      <c r="F28" s="71"/>
      <c r="I28" s="97"/>
      <c r="J28" s="97"/>
      <c r="K28" s="97"/>
    </row>
    <row r="29" spans="1:11" ht="20.149999999999999" customHeight="1" thickBot="1" x14ac:dyDescent="0.4">
      <c r="A29" s="35" t="s">
        <v>13</v>
      </c>
      <c r="B29" s="75">
        <f>$A$4*BRA!B29</f>
        <v>0</v>
      </c>
      <c r="C29" s="88">
        <f>SUM(C22:C27)</f>
        <v>3023.0680040941629</v>
      </c>
      <c r="D29" s="59" t="e">
        <f>(C29-B29)/B29</f>
        <v>#DIV/0!</v>
      </c>
      <c r="E29" s="75">
        <f>$A$5*BRA!E29</f>
        <v>3930.4815514774455</v>
      </c>
      <c r="F29" s="76">
        <f>$A$5*BRA!F29</f>
        <v>4695.3052345729329</v>
      </c>
      <c r="I29" s="97"/>
      <c r="J29" s="97"/>
      <c r="K29" s="97"/>
    </row>
    <row r="30" spans="1:11" ht="12" customHeight="1" x14ac:dyDescent="0.35">
      <c r="A30" s="77"/>
      <c r="B30" s="78"/>
      <c r="C30" s="79"/>
      <c r="D30" s="38"/>
      <c r="E30" s="80"/>
      <c r="F30" s="81"/>
      <c r="I30" s="97"/>
      <c r="J30" s="97"/>
      <c r="K30" s="97"/>
    </row>
    <row r="31" spans="1:11" ht="20.149999999999999" customHeight="1" x14ac:dyDescent="0.35">
      <c r="A31" s="82" t="s">
        <v>21</v>
      </c>
      <c r="B31" s="68"/>
      <c r="C31" s="69"/>
      <c r="D31" s="25"/>
      <c r="E31" s="70"/>
      <c r="F31" s="71"/>
      <c r="I31" s="97"/>
      <c r="J31" s="97"/>
      <c r="K31" s="97"/>
    </row>
    <row r="32" spans="1:11" ht="20.149999999999999" customHeight="1" x14ac:dyDescent="0.35">
      <c r="A32" s="83" t="s">
        <v>22</v>
      </c>
      <c r="B32" s="68">
        <f>$A$4*BRA!B32</f>
        <v>0</v>
      </c>
      <c r="C32" s="69">
        <f>BRA!C32*'120'!$A$5</f>
        <v>82.51420379999999</v>
      </c>
      <c r="D32" s="25" t="e">
        <f>(C32-B32)/B32</f>
        <v>#DIV/0!</v>
      </c>
      <c r="E32" s="70">
        <f>$A$5*BRA!E32</f>
        <v>95.762272199999998</v>
      </c>
      <c r="F32" s="71">
        <f>$A$5*BRA!F32</f>
        <v>92.286698699999988</v>
      </c>
      <c r="I32" s="97"/>
      <c r="J32" s="97"/>
      <c r="K32" s="97"/>
    </row>
    <row r="33" spans="1:11" ht="10.5" customHeight="1" thickBot="1" x14ac:dyDescent="0.4">
      <c r="A33" s="89"/>
      <c r="B33" s="73"/>
      <c r="C33" s="74"/>
      <c r="D33" s="25"/>
      <c r="E33" s="75"/>
      <c r="F33" s="76"/>
      <c r="I33" s="97"/>
      <c r="J33" s="97"/>
      <c r="K33" s="97"/>
    </row>
    <row r="34" spans="1:11" s="49" customFormat="1" ht="19.5" customHeight="1" thickBot="1" x14ac:dyDescent="0.3">
      <c r="A34" s="90" t="s">
        <v>23</v>
      </c>
      <c r="B34" s="91">
        <f>$A$4*BRA!B34</f>
        <v>0</v>
      </c>
      <c r="C34" s="92">
        <f>C32+C29+C19+C8</f>
        <v>4899.3228181017248</v>
      </c>
      <c r="D34" s="47" t="e">
        <f>(C34-B34)/B34</f>
        <v>#DIV/0!</v>
      </c>
      <c r="E34" s="93">
        <f>$A$5*BRA!E34</f>
        <v>5691.0624392383361</v>
      </c>
      <c r="F34" s="94">
        <f>$A$5*BRA!F34</f>
        <v>6736.5935242306532</v>
      </c>
      <c r="I34" s="107"/>
      <c r="J34" s="107"/>
      <c r="K34" s="107"/>
    </row>
    <row r="35" spans="1:11" s="49" customFormat="1" ht="23.25" customHeight="1" x14ac:dyDescent="0.25">
      <c r="A35" s="95" t="s">
        <v>24</v>
      </c>
      <c r="B35" s="68"/>
      <c r="C35" s="69"/>
      <c r="D35" s="25"/>
      <c r="E35" s="70"/>
      <c r="F35" s="71"/>
      <c r="I35" s="107"/>
      <c r="J35" s="107"/>
      <c r="K35" s="107"/>
    </row>
    <row r="36" spans="1:11" s="49" customFormat="1" ht="23.25" customHeight="1" x14ac:dyDescent="0.25">
      <c r="A36" s="95"/>
      <c r="B36" s="68"/>
      <c r="C36" s="69"/>
      <c r="D36" s="25"/>
      <c r="E36" s="70"/>
      <c r="F36" s="71"/>
      <c r="I36" s="107"/>
      <c r="J36" s="107"/>
      <c r="K36" s="107"/>
    </row>
    <row r="37" spans="1:11" ht="20.149999999999999" customHeight="1" x14ac:dyDescent="0.35">
      <c r="A37" s="89" t="s">
        <v>38</v>
      </c>
      <c r="B37" s="68">
        <f>$A$4*BRA!B37</f>
        <v>0</v>
      </c>
      <c r="C37" s="69">
        <f>BRA!C37*'120'!$A$5</f>
        <v>0</v>
      </c>
      <c r="D37" s="25"/>
      <c r="E37" s="70">
        <f>$A$5*BRA!E37</f>
        <v>0</v>
      </c>
      <c r="F37" s="71">
        <f>$A$5*BRA!F37</f>
        <v>0</v>
      </c>
      <c r="I37" s="97"/>
      <c r="J37" s="97"/>
      <c r="K37" s="97"/>
    </row>
    <row r="38" spans="1:11" ht="20.149999999999999" customHeight="1" x14ac:dyDescent="0.35">
      <c r="A38" s="32" t="s">
        <v>64</v>
      </c>
      <c r="B38" s="68">
        <f>$A$4*BRA!B38</f>
        <v>0</v>
      </c>
      <c r="C38" s="69">
        <f>BRA!C38*'120'!$A$5</f>
        <v>28.172589899999998</v>
      </c>
      <c r="D38" s="25"/>
      <c r="E38" s="70">
        <f>$A$5*BRA!E38</f>
        <v>0</v>
      </c>
      <c r="F38" s="71">
        <f>$A$5*BRA!F38</f>
        <v>0</v>
      </c>
      <c r="I38" s="97"/>
      <c r="J38" s="97"/>
      <c r="K38" s="97"/>
    </row>
    <row r="39" spans="1:11" ht="20.149999999999999" customHeight="1" x14ac:dyDescent="0.35">
      <c r="A39" s="32" t="s">
        <v>65</v>
      </c>
      <c r="B39" s="68">
        <f>$A$4*BRA!B39</f>
        <v>0</v>
      </c>
      <c r="C39" s="69">
        <f>BRA!C39*'120'!$A$5</f>
        <v>652.39376831999994</v>
      </c>
      <c r="D39" s="25"/>
      <c r="E39" s="70">
        <f>$A$5*BRA!E39</f>
        <v>1029.5057597999999</v>
      </c>
      <c r="F39" s="71">
        <f>$A$5*BRA!F39</f>
        <v>0</v>
      </c>
      <c r="I39" s="97"/>
      <c r="J39" s="97"/>
      <c r="K39" s="97"/>
    </row>
    <row r="40" spans="1:11" ht="20.149999999999999" customHeight="1" x14ac:dyDescent="0.35">
      <c r="A40" s="83" t="s">
        <v>37</v>
      </c>
      <c r="B40" s="68">
        <f>BRA!B40*'120'!A4</f>
        <v>0</v>
      </c>
      <c r="C40" s="69">
        <f>BRA!C40*'120'!$A$5</f>
        <v>68.113471670999999</v>
      </c>
      <c r="D40" s="25"/>
      <c r="E40" s="70">
        <f>$A$5*BRA!E40</f>
        <v>0</v>
      </c>
      <c r="F40" s="71">
        <f>$A$5*BRA!F40</f>
        <v>0</v>
      </c>
      <c r="I40" s="97"/>
      <c r="J40" s="97"/>
      <c r="K40" s="97"/>
    </row>
    <row r="41" spans="1:11" ht="20.149999999999999" customHeight="1" x14ac:dyDescent="0.35">
      <c r="A41" s="83" t="s">
        <v>49</v>
      </c>
      <c r="B41" s="68">
        <f>BRA!B41*'120'!A5</f>
        <v>20.511374733843855</v>
      </c>
      <c r="C41" s="69">
        <f>BRA!C41*'120'!$A$5</f>
        <v>25.82935059391334</v>
      </c>
      <c r="D41" s="25"/>
      <c r="E41" s="70">
        <f>$A$5*BRA!E41</f>
        <v>0</v>
      </c>
      <c r="F41" s="71">
        <f>$A$5*BRA!F41</f>
        <v>0</v>
      </c>
      <c r="I41" s="97"/>
      <c r="J41" s="97"/>
      <c r="K41" s="97"/>
    </row>
    <row r="42" spans="1:11" ht="21" customHeight="1" thickBot="1" x14ac:dyDescent="0.4">
      <c r="A42" s="96"/>
      <c r="B42" s="73"/>
      <c r="C42" s="74"/>
      <c r="D42" s="30"/>
      <c r="E42" s="75"/>
      <c r="F42" s="76"/>
      <c r="I42" s="97"/>
      <c r="J42" s="97"/>
      <c r="K42" s="97"/>
    </row>
    <row r="43" spans="1:11" s="49" customFormat="1" ht="20.149999999999999" customHeight="1" thickBot="1" x14ac:dyDescent="0.3">
      <c r="A43" s="44" t="s">
        <v>25</v>
      </c>
      <c r="B43" s="93">
        <f>$A$4*BRA!B43</f>
        <v>0</v>
      </c>
      <c r="C43" s="99">
        <f>SUM(C37:C42)</f>
        <v>774.50918048491326</v>
      </c>
      <c r="D43" s="47"/>
      <c r="E43" s="93">
        <f>$A$5*BRA!E43</f>
        <v>1029.5057597999999</v>
      </c>
      <c r="F43" s="94">
        <f>$A$5*BRA!F43</f>
        <v>0</v>
      </c>
      <c r="I43" s="107"/>
      <c r="J43" s="107"/>
      <c r="K43" s="107"/>
    </row>
    <row r="44" spans="1:11" ht="16" thickBot="1" x14ac:dyDescent="0.4">
      <c r="A44" s="100" t="s">
        <v>26</v>
      </c>
      <c r="B44" s="94">
        <f>$A$4*BRA!B44</f>
        <v>0</v>
      </c>
      <c r="C44" s="99">
        <f>C43+C34</f>
        <v>5673.8319985866383</v>
      </c>
      <c r="D44" s="47"/>
      <c r="E44" s="93">
        <f>$A$5*BRA!E44</f>
        <v>6720.5681990383355</v>
      </c>
      <c r="F44" s="94">
        <f>$A$5*BRA!F44</f>
        <v>6736.5935242306532</v>
      </c>
      <c r="I44" s="97"/>
      <c r="J44" s="97"/>
      <c r="K44" s="97"/>
    </row>
    <row r="45" spans="1:11" x14ac:dyDescent="0.35">
      <c r="A45" s="101"/>
      <c r="B45" s="101"/>
    </row>
    <row r="46" spans="1:11" x14ac:dyDescent="0.35">
      <c r="A46" s="61"/>
      <c r="D46" s="97"/>
    </row>
    <row r="47" spans="1:11" x14ac:dyDescent="0.35">
      <c r="A47" s="62" t="s">
        <v>40</v>
      </c>
    </row>
    <row r="48" spans="1:11" x14ac:dyDescent="0.35">
      <c r="A48" s="5" t="s">
        <v>46</v>
      </c>
    </row>
    <row r="49" spans="1:4" x14ac:dyDescent="0.35">
      <c r="A49" s="5" t="s">
        <v>61</v>
      </c>
    </row>
    <row r="50" spans="1:4" x14ac:dyDescent="0.35">
      <c r="A50" s="5" t="s">
        <v>42</v>
      </c>
    </row>
    <row r="51" spans="1:4" x14ac:dyDescent="0.35">
      <c r="A51" s="5" t="s">
        <v>58</v>
      </c>
    </row>
    <row r="55" spans="1:4" x14ac:dyDescent="0.35">
      <c r="D55" s="97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K55"/>
  <sheetViews>
    <sheetView showGridLines="0" tabSelected="1" topLeftCell="A31" zoomScale="80" zoomScaleNormal="80" workbookViewId="0">
      <selection activeCell="F49" sqref="F49"/>
    </sheetView>
  </sheetViews>
  <sheetFormatPr defaultColWidth="9.58203125" defaultRowHeight="15.5" x14ac:dyDescent="0.35"/>
  <cols>
    <col min="1" max="1" width="85" style="5" customWidth="1"/>
    <col min="2" max="2" width="15.58203125" style="5" customWidth="1"/>
    <col min="3" max="4" width="13.25" style="5" customWidth="1"/>
    <col min="5" max="6" width="10.58203125" style="5" customWidth="1"/>
    <col min="7" max="7" width="3.08203125" style="5" customWidth="1"/>
    <col min="8" max="16384" width="9.58203125" style="5"/>
  </cols>
  <sheetData>
    <row r="1" spans="1:11" x14ac:dyDescent="0.35">
      <c r="A1" s="1"/>
      <c r="B1" s="2"/>
      <c r="C1" s="3"/>
      <c r="D1" s="2"/>
      <c r="E1" s="4"/>
      <c r="F1" s="4"/>
    </row>
    <row r="2" spans="1:11" x14ac:dyDescent="0.35">
      <c r="A2" s="6" t="s">
        <v>62</v>
      </c>
      <c r="B2" s="7"/>
      <c r="C2" s="8"/>
      <c r="D2" s="7"/>
      <c r="E2" s="9"/>
      <c r="F2" s="10"/>
    </row>
    <row r="3" spans="1:11" x14ac:dyDescent="0.35">
      <c r="A3" s="6" t="s">
        <v>31</v>
      </c>
      <c r="B3" s="10" t="s">
        <v>1</v>
      </c>
      <c r="C3" s="11" t="s">
        <v>2</v>
      </c>
      <c r="D3" s="10" t="s">
        <v>1</v>
      </c>
      <c r="E3" s="10" t="s">
        <v>3</v>
      </c>
      <c r="F3" s="10" t="s">
        <v>3</v>
      </c>
    </row>
    <row r="4" spans="1:11" hidden="1" x14ac:dyDescent="0.35">
      <c r="A4" s="109">
        <v>3.8293399999999998E-2</v>
      </c>
      <c r="B4" s="10"/>
      <c r="C4" s="11"/>
      <c r="D4" s="10" t="s">
        <v>32</v>
      </c>
      <c r="E4" s="10"/>
      <c r="F4" s="10"/>
    </row>
    <row r="5" spans="1:11" ht="16" thickBot="1" x14ac:dyDescent="0.4">
      <c r="A5" s="105" t="s">
        <v>59</v>
      </c>
      <c r="B5" s="63" t="s">
        <v>50</v>
      </c>
      <c r="C5" s="64" t="s">
        <v>51</v>
      </c>
      <c r="D5" s="13" t="s">
        <v>33</v>
      </c>
      <c r="E5" s="102" t="s">
        <v>51</v>
      </c>
      <c r="F5" s="102" t="s">
        <v>63</v>
      </c>
      <c r="I5" s="106"/>
    </row>
    <row r="6" spans="1:11" x14ac:dyDescent="0.35">
      <c r="A6" s="14"/>
      <c r="B6" s="65" t="s">
        <v>5</v>
      </c>
      <c r="C6" s="66" t="s">
        <v>5</v>
      </c>
      <c r="D6" s="15"/>
      <c r="E6" s="15" t="s">
        <v>5</v>
      </c>
      <c r="F6" s="17" t="s">
        <v>5</v>
      </c>
    </row>
    <row r="7" spans="1:11" ht="20.149999999999999" customHeight="1" x14ac:dyDescent="0.35">
      <c r="A7" s="18" t="s">
        <v>6</v>
      </c>
      <c r="B7" s="18"/>
      <c r="C7" s="67"/>
      <c r="D7" s="19"/>
      <c r="E7" s="10"/>
      <c r="F7" s="21"/>
    </row>
    <row r="8" spans="1:11" ht="30" customHeight="1" x14ac:dyDescent="0.35">
      <c r="A8" s="22" t="s">
        <v>7</v>
      </c>
      <c r="B8" s="68">
        <f>$A$4*BRA!B8</f>
        <v>182.49006930592313</v>
      </c>
      <c r="C8" s="69">
        <f>BRA!C8*'121'!$A$5</f>
        <v>228.41949267371061</v>
      </c>
      <c r="D8" s="25">
        <f>(C8-B8)/B8</f>
        <v>0.25168176845169699</v>
      </c>
      <c r="E8" s="70">
        <f>$A$5*BRA!E8</f>
        <v>171.04153704134154</v>
      </c>
      <c r="F8" s="71">
        <f>$A$5*BRA!F8</f>
        <v>413.79929242745493</v>
      </c>
      <c r="I8" s="97"/>
      <c r="J8" s="97"/>
      <c r="K8" s="97"/>
    </row>
    <row r="9" spans="1:11" ht="12.75" customHeight="1" thickBot="1" x14ac:dyDescent="0.4">
      <c r="A9" s="72"/>
      <c r="B9" s="73"/>
      <c r="C9" s="74"/>
      <c r="D9" s="30"/>
      <c r="E9" s="75"/>
      <c r="F9" s="76"/>
      <c r="I9" s="97"/>
      <c r="J9" s="97"/>
      <c r="K9" s="97"/>
    </row>
    <row r="10" spans="1:11" ht="8.25" customHeight="1" x14ac:dyDescent="0.35">
      <c r="A10" s="77"/>
      <c r="B10" s="78"/>
      <c r="C10" s="79"/>
      <c r="D10" s="38"/>
      <c r="E10" s="80"/>
      <c r="F10" s="81"/>
      <c r="I10" s="97"/>
      <c r="J10" s="97"/>
      <c r="K10" s="97"/>
    </row>
    <row r="11" spans="1:11" ht="20.149999999999999" customHeight="1" x14ac:dyDescent="0.35">
      <c r="A11" s="82" t="s">
        <v>8</v>
      </c>
      <c r="B11" s="68"/>
      <c r="C11" s="69"/>
      <c r="D11" s="25"/>
      <c r="E11" s="70"/>
      <c r="F11" s="71"/>
      <c r="I11" s="97"/>
      <c r="J11" s="97"/>
      <c r="K11" s="97"/>
    </row>
    <row r="12" spans="1:11" ht="20.149999999999999" customHeight="1" x14ac:dyDescent="0.35">
      <c r="A12" s="83" t="s">
        <v>9</v>
      </c>
      <c r="B12" s="68">
        <f>$A$4*BRA!B12</f>
        <v>159.49050377784039</v>
      </c>
      <c r="C12" s="69">
        <f>BRA!C12*'121'!$A$5</f>
        <v>139.25537976808343</v>
      </c>
      <c r="D12" s="25"/>
      <c r="E12" s="70">
        <f>$A$5*BRA!E12</f>
        <v>170.90913920000003</v>
      </c>
      <c r="F12" s="71">
        <f>$A$5*BRA!F12</f>
        <v>189.11451200000002</v>
      </c>
      <c r="I12" s="97"/>
      <c r="J12" s="97"/>
      <c r="K12" s="97"/>
    </row>
    <row r="13" spans="1:11" ht="20.149999999999999" customHeight="1" x14ac:dyDescent="0.35">
      <c r="A13" s="83" t="s">
        <v>10</v>
      </c>
      <c r="B13" s="68">
        <f>$A$4*BRA!B13</f>
        <v>0</v>
      </c>
      <c r="C13" s="69">
        <f>BRA!C13*'121'!$A$5</f>
        <v>0</v>
      </c>
      <c r="D13" s="25"/>
      <c r="E13" s="70">
        <f>$A$5*BRA!E13</f>
        <v>0</v>
      </c>
      <c r="F13" s="71">
        <f>$A$5*BRA!F13</f>
        <v>0</v>
      </c>
      <c r="I13" s="97"/>
      <c r="J13" s="97"/>
      <c r="K13" s="97"/>
    </row>
    <row r="14" spans="1:11" ht="20.149999999999999" customHeight="1" x14ac:dyDescent="0.35">
      <c r="A14" s="83" t="s">
        <v>11</v>
      </c>
      <c r="B14" s="68">
        <f>$A$4*BRA!B14</f>
        <v>295.94332636530612</v>
      </c>
      <c r="C14" s="69">
        <f>BRA!C14*'121'!$A$5</f>
        <v>325.44107616000002</v>
      </c>
      <c r="D14" s="25"/>
      <c r="E14" s="70">
        <f>$A$5*BRA!E14</f>
        <v>332.23087872000002</v>
      </c>
      <c r="F14" s="71">
        <f>$A$5*BRA!F14</f>
        <v>267.16480000000001</v>
      </c>
      <c r="I14" s="97"/>
      <c r="J14" s="97"/>
      <c r="K14" s="97"/>
    </row>
    <row r="15" spans="1:11" ht="20.149999999999999" customHeight="1" x14ac:dyDescent="0.35">
      <c r="A15" s="83" t="s">
        <v>36</v>
      </c>
      <c r="B15" s="68">
        <f>$A$4*BRA!B15</f>
        <v>310.72368899052486</v>
      </c>
      <c r="C15" s="69">
        <f>BRA!C15*'121'!$A$5</f>
        <v>319.0080628307893</v>
      </c>
      <c r="D15" s="25"/>
      <c r="E15" s="70">
        <f>$A$5*BRA!E15</f>
        <v>372.81677979381908</v>
      </c>
      <c r="F15" s="71">
        <f>$A$5*BRA!F15</f>
        <v>406.99027152700518</v>
      </c>
      <c r="I15" s="97"/>
      <c r="J15" s="97"/>
      <c r="K15" s="97"/>
    </row>
    <row r="16" spans="1:11" ht="20.149999999999999" customHeight="1" x14ac:dyDescent="0.35">
      <c r="A16" s="83" t="s">
        <v>12</v>
      </c>
      <c r="B16" s="68">
        <f>$A$4*BRA!B16</f>
        <v>471.91697917894459</v>
      </c>
      <c r="C16" s="69">
        <f>BRA!C16*'121'!$A$5</f>
        <v>578.03165772772002</v>
      </c>
      <c r="D16" s="25"/>
      <c r="E16" s="70">
        <f>$A$5*BRA!E16</f>
        <v>445.59272000000004</v>
      </c>
      <c r="F16" s="71">
        <f>$A$5*BRA!F16</f>
        <v>464.29425600000002</v>
      </c>
      <c r="I16" s="97"/>
      <c r="J16" s="97"/>
      <c r="K16" s="97"/>
    </row>
    <row r="17" spans="1:11" ht="20.149999999999999" customHeight="1" x14ac:dyDescent="0.35">
      <c r="A17" s="83" t="s">
        <v>34</v>
      </c>
      <c r="B17" s="68">
        <f>$A$4*BRA!B17</f>
        <v>69.493914368446596</v>
      </c>
      <c r="C17" s="69">
        <f>BRA!C17*'121'!$A$5</f>
        <v>84.144367412424387</v>
      </c>
      <c r="D17" s="25"/>
      <c r="E17" s="70">
        <f>$A$5*BRA!E17</f>
        <v>61.371571200000005</v>
      </c>
      <c r="F17" s="71">
        <f>$A$5*BRA!F17</f>
        <v>77.859456000000009</v>
      </c>
      <c r="I17" s="97"/>
      <c r="J17" s="97"/>
      <c r="K17" s="97"/>
    </row>
    <row r="18" spans="1:11" ht="11.25" customHeight="1" x14ac:dyDescent="0.35">
      <c r="A18" s="83"/>
      <c r="B18" s="68"/>
      <c r="C18" s="69"/>
      <c r="D18" s="25"/>
      <c r="E18" s="70"/>
      <c r="F18" s="71"/>
      <c r="I18" s="97"/>
      <c r="J18" s="97"/>
      <c r="K18" s="97"/>
    </row>
    <row r="19" spans="1:11" ht="20.149999999999999" customHeight="1" thickBot="1" x14ac:dyDescent="0.4">
      <c r="A19" s="84" t="s">
        <v>13</v>
      </c>
      <c r="B19" s="73">
        <f>$A$4*BRA!B19</f>
        <v>1307.5684126810622</v>
      </c>
      <c r="C19" s="74">
        <f>SUM(C12:C17)</f>
        <v>1445.8805438990171</v>
      </c>
      <c r="D19" s="30">
        <f>(C19-B19)/B19</f>
        <v>0.1057781221055632</v>
      </c>
      <c r="E19" s="75">
        <f>$A$5*BRA!E19</f>
        <v>1382.9210889138192</v>
      </c>
      <c r="F19" s="76">
        <f>$A$5*BRA!F19</f>
        <v>1405.4232955270052</v>
      </c>
      <c r="I19" s="97"/>
      <c r="J19" s="97"/>
      <c r="K19" s="97"/>
    </row>
    <row r="20" spans="1:11" ht="11.25" customHeight="1" x14ac:dyDescent="0.35">
      <c r="A20" s="32"/>
      <c r="B20" s="80"/>
      <c r="C20" s="85"/>
      <c r="D20" s="86"/>
      <c r="E20" s="80"/>
      <c r="F20" s="81"/>
      <c r="I20" s="97"/>
      <c r="J20" s="97"/>
      <c r="K20" s="97"/>
    </row>
    <row r="21" spans="1:11" ht="20.149999999999999" customHeight="1" x14ac:dyDescent="0.35">
      <c r="A21" s="34" t="s">
        <v>14</v>
      </c>
      <c r="B21" s="70"/>
      <c r="C21" s="87"/>
      <c r="D21" s="53"/>
      <c r="E21" s="70"/>
      <c r="F21" s="71"/>
      <c r="I21" s="97"/>
      <c r="J21" s="97"/>
      <c r="K21" s="97"/>
    </row>
    <row r="22" spans="1:11" ht="20.149999999999999" customHeight="1" x14ac:dyDescent="0.35">
      <c r="A22" s="32" t="s">
        <v>15</v>
      </c>
      <c r="B22" s="70">
        <f>$A$4*BRA!B22</f>
        <v>154.48124901093976</v>
      </c>
      <c r="C22" s="69">
        <f>BRA!C22*'121'!$A$5</f>
        <v>165.91940260918764</v>
      </c>
      <c r="D22" s="53"/>
      <c r="E22" s="70">
        <f>$A$5*BRA!E22</f>
        <v>139.8035232</v>
      </c>
      <c r="F22" s="71">
        <f>$A$5*BRA!F22</f>
        <v>137.93336960000002</v>
      </c>
      <c r="I22" s="97"/>
      <c r="J22" s="97"/>
      <c r="K22" s="97"/>
    </row>
    <row r="23" spans="1:11" ht="19.5" customHeight="1" x14ac:dyDescent="0.35">
      <c r="A23" s="32" t="s">
        <v>48</v>
      </c>
      <c r="B23" s="70">
        <f>$A$4*BRA!B23</f>
        <v>690.89832361669278</v>
      </c>
      <c r="C23" s="69">
        <f>BRA!C23*'121'!$A$5</f>
        <v>438.214056515783</v>
      </c>
      <c r="D23" s="53"/>
      <c r="E23" s="70">
        <f>$A$5*BRA!E23</f>
        <v>632.14974179228966</v>
      </c>
      <c r="F23" s="71">
        <f>$A$5*BRA!F23</f>
        <v>761.54340278440759</v>
      </c>
      <c r="I23" s="97"/>
      <c r="J23" s="97"/>
      <c r="K23" s="97"/>
    </row>
    <row r="24" spans="1:11" ht="20.149999999999999" customHeight="1" x14ac:dyDescent="0.35">
      <c r="A24" s="32" t="s">
        <v>17</v>
      </c>
      <c r="B24" s="70">
        <f>$A$4*BRA!B24</f>
        <v>45.603596362410741</v>
      </c>
      <c r="C24" s="69">
        <f>BRA!C24*'121'!$A$5</f>
        <v>103.57951801642645</v>
      </c>
      <c r="D24" s="53"/>
      <c r="E24" s="70">
        <f>$A$5*BRA!E24</f>
        <v>190.48850240000002</v>
      </c>
      <c r="F24" s="71">
        <f>$A$5*BRA!F24</f>
        <v>194.19064320000001</v>
      </c>
      <c r="I24" s="97"/>
      <c r="J24" s="97"/>
      <c r="K24" s="97"/>
    </row>
    <row r="25" spans="1:11" ht="20.149999999999999" customHeight="1" x14ac:dyDescent="0.35">
      <c r="A25" s="32" t="s">
        <v>18</v>
      </c>
      <c r="B25" s="70">
        <f>$A$4*BRA!B25</f>
        <v>0</v>
      </c>
      <c r="C25" s="69">
        <f>BRA!C25*'121'!$A$5</f>
        <v>0</v>
      </c>
      <c r="D25" s="53"/>
      <c r="E25" s="70">
        <f>$A$5*BRA!E25</f>
        <v>0</v>
      </c>
      <c r="F25" s="71">
        <f>$A$5*BRA!F25</f>
        <v>0</v>
      </c>
      <c r="I25" s="97"/>
      <c r="J25" s="97"/>
      <c r="K25" s="97"/>
    </row>
    <row r="26" spans="1:11" ht="18.75" customHeight="1" x14ac:dyDescent="0.35">
      <c r="A26" s="72" t="s">
        <v>19</v>
      </c>
      <c r="B26" s="70">
        <f>$A$4*BRA!B26</f>
        <v>5.6706361694336005</v>
      </c>
      <c r="C26" s="69">
        <f>BRA!C26*'121'!$A$5</f>
        <v>4.4482554482688004</v>
      </c>
      <c r="D26" s="53"/>
      <c r="E26" s="70">
        <f>$A$5*BRA!E26</f>
        <v>5.4481715916379496</v>
      </c>
      <c r="F26" s="71">
        <f>$A$5*BRA!F26</f>
        <v>5.7249600000000003</v>
      </c>
      <c r="I26" s="97"/>
      <c r="J26" s="97"/>
      <c r="K26" s="97"/>
    </row>
    <row r="27" spans="1:11" ht="20.149999999999999" customHeight="1" x14ac:dyDescent="0.35">
      <c r="A27" s="32" t="s">
        <v>20</v>
      </c>
      <c r="B27" s="70">
        <f>$A$4*BRA!B27</f>
        <v>2572.3361689599997</v>
      </c>
      <c r="C27" s="69">
        <f>BRA!C27*'121'!$A$5</f>
        <v>2109.6084486079999</v>
      </c>
      <c r="D27" s="53"/>
      <c r="E27" s="70">
        <f>$A$5*BRA!E27</f>
        <v>2700.8709553940062</v>
      </c>
      <c r="F27" s="71">
        <f>$A$5*BRA!F27</f>
        <v>3283.2645600000001</v>
      </c>
      <c r="I27" s="97"/>
      <c r="J27" s="97"/>
      <c r="K27" s="97"/>
    </row>
    <row r="28" spans="1:11" ht="10.5" customHeight="1" x14ac:dyDescent="0.35">
      <c r="A28" s="32"/>
      <c r="B28" s="70"/>
      <c r="C28" s="87"/>
      <c r="D28" s="53"/>
      <c r="E28" s="70"/>
      <c r="F28" s="71"/>
      <c r="I28" s="97"/>
      <c r="J28" s="97"/>
      <c r="K28" s="97"/>
    </row>
    <row r="29" spans="1:11" ht="20.149999999999999" customHeight="1" thickBot="1" x14ac:dyDescent="0.4">
      <c r="A29" s="35" t="s">
        <v>13</v>
      </c>
      <c r="B29" s="75">
        <f>$A$4*BRA!B29</f>
        <v>3468.9899741194763</v>
      </c>
      <c r="C29" s="88">
        <f>SUM(C22:C27)</f>
        <v>2821.7696811976657</v>
      </c>
      <c r="D29" s="59">
        <f>(C29-B29)/B29</f>
        <v>-0.1865731229408043</v>
      </c>
      <c r="E29" s="75">
        <f>$A$5*BRA!E29</f>
        <v>3668.7608943779342</v>
      </c>
      <c r="F29" s="76">
        <f>$A$5*BRA!F29</f>
        <v>4382.6569355844076</v>
      </c>
      <c r="I29" s="97"/>
      <c r="J29" s="97"/>
      <c r="K29" s="97"/>
    </row>
    <row r="30" spans="1:11" ht="12" customHeight="1" x14ac:dyDescent="0.35">
      <c r="A30" s="77"/>
      <c r="B30" s="78"/>
      <c r="C30" s="79"/>
      <c r="D30" s="38"/>
      <c r="E30" s="80"/>
      <c r="F30" s="81"/>
      <c r="I30" s="97"/>
      <c r="J30" s="97"/>
      <c r="K30" s="97"/>
    </row>
    <row r="31" spans="1:11" ht="20.149999999999999" customHeight="1" x14ac:dyDescent="0.35">
      <c r="A31" s="82" t="s">
        <v>21</v>
      </c>
      <c r="B31" s="68"/>
      <c r="C31" s="69"/>
      <c r="D31" s="25"/>
      <c r="E31" s="70"/>
      <c r="F31" s="71"/>
      <c r="I31" s="97"/>
      <c r="J31" s="97"/>
      <c r="K31" s="97"/>
    </row>
    <row r="32" spans="1:11" ht="20.149999999999999" customHeight="1" x14ac:dyDescent="0.35">
      <c r="A32" s="83" t="s">
        <v>22</v>
      </c>
      <c r="B32" s="68">
        <f>$A$4*BRA!B32</f>
        <v>83.211558199999999</v>
      </c>
      <c r="C32" s="69">
        <f>BRA!C32*'121'!$A$5</f>
        <v>77.019795200000004</v>
      </c>
      <c r="D32" s="25">
        <f>(C32-B32)/B32</f>
        <v>-7.4409891293202524E-2</v>
      </c>
      <c r="E32" s="70">
        <f>$A$5*BRA!E32</f>
        <v>89.385708800000003</v>
      </c>
      <c r="F32" s="71">
        <f>$A$5*BRA!F32</f>
        <v>86.141564800000012</v>
      </c>
      <c r="I32" s="97"/>
      <c r="J32" s="97"/>
      <c r="K32" s="97"/>
    </row>
    <row r="33" spans="1:11" ht="10.5" customHeight="1" thickBot="1" x14ac:dyDescent="0.4">
      <c r="A33" s="89"/>
      <c r="B33" s="73"/>
      <c r="C33" s="74"/>
      <c r="D33" s="25"/>
      <c r="E33" s="75"/>
      <c r="F33" s="76"/>
      <c r="I33" s="97"/>
      <c r="J33" s="97"/>
      <c r="K33" s="97"/>
    </row>
    <row r="34" spans="1:11" s="49" customFormat="1" ht="19.5" customHeight="1" thickBot="1" x14ac:dyDescent="0.3">
      <c r="A34" s="90" t="s">
        <v>23</v>
      </c>
      <c r="B34" s="91">
        <f>$A$4*BRA!B34</f>
        <v>5042.2600143064619</v>
      </c>
      <c r="C34" s="92">
        <f>C32+C29+C19+C8</f>
        <v>4573.0895129703931</v>
      </c>
      <c r="D34" s="47">
        <f>(C34-B34)/B34</f>
        <v>-9.3047661168778675E-2</v>
      </c>
      <c r="E34" s="93">
        <f>$A$5*BRA!E34</f>
        <v>5312.1092291330951</v>
      </c>
      <c r="F34" s="94">
        <f>$A$5*BRA!F34</f>
        <v>6288.0210883388681</v>
      </c>
      <c r="I34" s="107"/>
      <c r="J34" s="107"/>
      <c r="K34" s="107"/>
    </row>
    <row r="35" spans="1:11" s="49" customFormat="1" ht="23.25" customHeight="1" x14ac:dyDescent="0.25">
      <c r="A35" s="95" t="s">
        <v>24</v>
      </c>
      <c r="B35" s="68"/>
      <c r="C35" s="69"/>
      <c r="D35" s="25"/>
      <c r="E35" s="70"/>
      <c r="F35" s="71"/>
      <c r="I35" s="107"/>
      <c r="J35" s="107"/>
      <c r="K35" s="107"/>
    </row>
    <row r="36" spans="1:11" s="49" customFormat="1" ht="23.25" customHeight="1" x14ac:dyDescent="0.25">
      <c r="A36" s="95"/>
      <c r="B36" s="68"/>
      <c r="C36" s="69"/>
      <c r="D36" s="25"/>
      <c r="E36" s="70"/>
      <c r="F36" s="71"/>
      <c r="I36" s="107"/>
      <c r="J36" s="107"/>
      <c r="K36" s="107"/>
    </row>
    <row r="37" spans="1:11" ht="20.149999999999999" customHeight="1" x14ac:dyDescent="0.35">
      <c r="A37" s="89" t="s">
        <v>38</v>
      </c>
      <c r="B37" s="68">
        <f>$A$4*BRA!B37</f>
        <v>0</v>
      </c>
      <c r="C37" s="69">
        <f>BRA!C37*'121'!$A$5</f>
        <v>0</v>
      </c>
      <c r="D37" s="25"/>
      <c r="E37" s="70">
        <f>$A$5*BRA!E37</f>
        <v>0</v>
      </c>
      <c r="F37" s="71">
        <f>$A$5*BRA!F37</f>
        <v>0</v>
      </c>
      <c r="I37" s="97"/>
      <c r="J37" s="97"/>
      <c r="K37" s="97"/>
    </row>
    <row r="38" spans="1:11" ht="20.149999999999999" customHeight="1" x14ac:dyDescent="0.35">
      <c r="A38" s="32" t="s">
        <v>64</v>
      </c>
      <c r="B38" s="68">
        <f>$A$4*BRA!B38</f>
        <v>0</v>
      </c>
      <c r="C38" s="69">
        <f>BRA!C38*'121'!$A$5</f>
        <v>26.296649600000002</v>
      </c>
      <c r="D38" s="25"/>
      <c r="E38" s="70">
        <f>$A$5*BRA!E38</f>
        <v>0</v>
      </c>
      <c r="F38" s="71">
        <f>$A$5*BRA!F38</f>
        <v>0</v>
      </c>
      <c r="I38" s="97"/>
      <c r="J38" s="97"/>
      <c r="K38" s="97"/>
    </row>
    <row r="39" spans="1:11" ht="20.149999999999999" customHeight="1" x14ac:dyDescent="0.35">
      <c r="A39" s="32" t="s">
        <v>65</v>
      </c>
      <c r="B39" s="68">
        <f>$A$4*BRA!B39</f>
        <v>0</v>
      </c>
      <c r="C39" s="69">
        <f>BRA!C39*'121'!$A$5</f>
        <v>608.95254527999998</v>
      </c>
      <c r="D39" s="25"/>
      <c r="E39" s="70">
        <f>$A$5*BRA!E39</f>
        <v>960.95361920000005</v>
      </c>
      <c r="F39" s="71">
        <f>$A$5*BRA!F39</f>
        <v>0</v>
      </c>
      <c r="I39" s="97"/>
      <c r="J39" s="97"/>
      <c r="K39" s="97"/>
    </row>
    <row r="40" spans="1:11" ht="20.149999999999999" customHeight="1" x14ac:dyDescent="0.35">
      <c r="A40" s="83" t="s">
        <v>37</v>
      </c>
      <c r="B40" s="68">
        <f>BRA!B40*'121'!A4</f>
        <v>142.55625905274786</v>
      </c>
      <c r="C40" s="69">
        <f>BRA!C40*'121'!$A$5</f>
        <v>63.577970784000001</v>
      </c>
      <c r="D40" s="25"/>
      <c r="E40" s="70">
        <f>$A$5*BRA!E40</f>
        <v>0</v>
      </c>
      <c r="F40" s="71">
        <f>$A$5*BRA!F40</f>
        <v>0</v>
      </c>
      <c r="I40" s="97"/>
      <c r="J40" s="97"/>
      <c r="K40" s="97"/>
    </row>
    <row r="41" spans="1:11" ht="20.149999999999999" customHeight="1" x14ac:dyDescent="0.35">
      <c r="A41" s="83" t="s">
        <v>49</v>
      </c>
      <c r="B41" s="68">
        <f>BRA!B41*'121'!A5</f>
        <v>19.145575046694063</v>
      </c>
      <c r="C41" s="69">
        <f>BRA!C41*'121'!$A$5</f>
        <v>24.109440572366086</v>
      </c>
      <c r="D41" s="25"/>
      <c r="E41" s="70">
        <f>$A$5*BRA!E41</f>
        <v>0</v>
      </c>
      <c r="F41" s="71">
        <f>$A$5*BRA!F41</f>
        <v>0</v>
      </c>
      <c r="I41" s="97"/>
      <c r="J41" s="97"/>
      <c r="K41" s="97"/>
    </row>
    <row r="42" spans="1:11" ht="21" customHeight="1" thickBot="1" x14ac:dyDescent="0.4">
      <c r="A42" s="96"/>
      <c r="B42" s="73"/>
      <c r="C42" s="74"/>
      <c r="D42" s="30"/>
      <c r="E42" s="75"/>
      <c r="F42" s="76"/>
      <c r="I42" s="97"/>
      <c r="J42" s="97"/>
      <c r="K42" s="97"/>
    </row>
    <row r="43" spans="1:11" s="49" customFormat="1" ht="20.149999999999999" customHeight="1" thickBot="1" x14ac:dyDescent="0.3">
      <c r="A43" s="44" t="s">
        <v>25</v>
      </c>
      <c r="B43" s="93">
        <f>$A$4*BRA!B43</f>
        <v>161.7655416545409</v>
      </c>
      <c r="C43" s="99">
        <f>SUM(C37:C42)</f>
        <v>722.93660623636606</v>
      </c>
      <c r="D43" s="47"/>
      <c r="E43" s="93">
        <f>$A$5*BRA!E43</f>
        <v>960.95361920000005</v>
      </c>
      <c r="F43" s="94">
        <f>$A$5*BRA!F43</f>
        <v>0</v>
      </c>
      <c r="I43" s="107"/>
      <c r="J43" s="107"/>
      <c r="K43" s="107"/>
    </row>
    <row r="44" spans="1:11" ht="16" thickBot="1" x14ac:dyDescent="0.4">
      <c r="A44" s="100" t="s">
        <v>26</v>
      </c>
      <c r="B44" s="94">
        <f>$A$4*BRA!B44</f>
        <v>5204.0255559610023</v>
      </c>
      <c r="C44" s="99">
        <f>C43+C34</f>
        <v>5296.0261192067592</v>
      </c>
      <c r="D44" s="47"/>
      <c r="E44" s="93">
        <f>$A$5*BRA!E44</f>
        <v>6273.0628483330956</v>
      </c>
      <c r="F44" s="94">
        <f>$A$5*BRA!F44</f>
        <v>6288.0210883388681</v>
      </c>
      <c r="I44" s="97"/>
      <c r="J44" s="97"/>
      <c r="K44" s="97"/>
    </row>
    <row r="45" spans="1:11" x14ac:dyDescent="0.35">
      <c r="A45" s="101"/>
      <c r="B45" s="101"/>
    </row>
    <row r="46" spans="1:11" x14ac:dyDescent="0.35">
      <c r="A46" s="61"/>
      <c r="D46" s="97"/>
    </row>
    <row r="47" spans="1:11" x14ac:dyDescent="0.35">
      <c r="A47" s="62" t="s">
        <v>40</v>
      </c>
    </row>
    <row r="48" spans="1:11" x14ac:dyDescent="0.35">
      <c r="A48" s="5" t="s">
        <v>47</v>
      </c>
    </row>
    <row r="49" spans="1:4" x14ac:dyDescent="0.35">
      <c r="A49" s="5" t="s">
        <v>61</v>
      </c>
    </row>
    <row r="50" spans="1:4" x14ac:dyDescent="0.35">
      <c r="A50" s="5" t="s">
        <v>42</v>
      </c>
    </row>
    <row r="51" spans="1:4" x14ac:dyDescent="0.35">
      <c r="A51" s="5" t="s">
        <v>60</v>
      </c>
    </row>
    <row r="54" spans="1:4" x14ac:dyDescent="0.35">
      <c r="D54" s="97"/>
    </row>
    <row r="55" spans="1:4" x14ac:dyDescent="0.35">
      <c r="D55" s="97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91552AC99AD746ACA931F6FADE85AC" ma:contentTypeVersion="20" ma:contentTypeDescription="Create a new document." ma:contentTypeScope="" ma:versionID="fa93c8f316099692bc73c3f3dcf1cf66">
  <xsd:schema xmlns:xsd="http://www.w3.org/2001/XMLSchema" xmlns:xs="http://www.w3.org/2001/XMLSchema" xmlns:p="http://schemas.microsoft.com/office/2006/metadata/properties" xmlns:ns2="9531799f-03d3-4eea-9293-7da2f8eec02e" xmlns:ns3="7142fb8c-34c4-4812-9772-edce9c0f7708" targetNamespace="http://schemas.microsoft.com/office/2006/metadata/properties" ma:root="true" ma:fieldsID="4bf86676dbd1e94e414369f5a6f83184" ns2:_="" ns3:_="">
    <xsd:import namespace="9531799f-03d3-4eea-9293-7da2f8eec02e"/>
    <xsd:import namespace="7142fb8c-34c4-4812-9772-edce9c0f77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odified0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1799f-03d3-4eea-9293-7da2f8eec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13d5854-bcb9-4b42-9a63-6204cccce6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odified0" ma:index="20" nillable="true" ma:displayName="Modified " ma:format="DateOnly" ma:internalName="Modified0">
      <xsd:simpleType>
        <xsd:restriction base="dms:DateTim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2fb8c-34c4-4812-9772-edce9c0f770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b71862d-a4a8-4b22-824a-e843a9960b35}" ma:internalName="TaxCatchAll" ma:showField="CatchAllData" ma:web="7142fb8c-34c4-4812-9772-edce9c0f77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42fb8c-34c4-4812-9772-edce9c0f7708" xsi:nil="true"/>
    <lcf76f155ced4ddcb4097134ff3c332f xmlns="9531799f-03d3-4eea-9293-7da2f8eec02e">
      <Terms xmlns="http://schemas.microsoft.com/office/infopath/2007/PartnerControls"/>
    </lcf76f155ced4ddcb4097134ff3c332f>
    <Modified0 xmlns="9531799f-03d3-4eea-9293-7da2f8eec02e" xsi:nil="true"/>
  </documentManagement>
</p:properties>
</file>

<file path=customXml/itemProps1.xml><?xml version="1.0" encoding="utf-8"?>
<ds:datastoreItem xmlns:ds="http://schemas.openxmlformats.org/officeDocument/2006/customXml" ds:itemID="{C462FC42-BE61-4300-9CE5-1BF17132E3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5E624E-65C3-4A76-ADAB-5498774C9B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31799f-03d3-4eea-9293-7da2f8eec02e"/>
    <ds:schemaRef ds:uri="7142fb8c-34c4-4812-9772-edce9c0f77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2B70B2-2F72-424F-9AA1-BD6138B3F23A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7142fb8c-34c4-4812-9772-edce9c0f7708"/>
    <ds:schemaRef ds:uri="http://purl.org/dc/dcmitype/"/>
    <ds:schemaRef ds:uri="http://purl.org/dc/terms/"/>
    <ds:schemaRef ds:uri="http://schemas.microsoft.com/office/infopath/2007/PartnerControls"/>
    <ds:schemaRef ds:uri="9531799f-03d3-4eea-9293-7da2f8eec0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BRA</vt:lpstr>
      <vt:lpstr>118</vt:lpstr>
      <vt:lpstr>118 3, 7 &amp; 23</vt:lpstr>
      <vt:lpstr>119</vt:lpstr>
      <vt:lpstr>120</vt:lpstr>
      <vt:lpstr>121</vt:lpstr>
    </vt:vector>
  </TitlesOfParts>
  <Company>City of London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Brandon Mews actual service charge</dc:title>
  <dc:subject>Brandon Mews, actual service charge, Barbican Estate</dc:subject>
  <dc:creator>City of London</dc:creator>
  <cp:keywords>Brandon Mews, actual service charge, Barbican Estate</cp:keywords>
  <dc:description>Brandon Mews actual service charge, Barbican Estate</dc:description>
  <cp:lastModifiedBy>Stanton, Iain</cp:lastModifiedBy>
  <cp:lastPrinted>2023-08-15T10:47:51Z</cp:lastPrinted>
  <dcterms:created xsi:type="dcterms:W3CDTF">2008-07-18T15:19:24Z</dcterms:created>
  <dcterms:modified xsi:type="dcterms:W3CDTF">2026-02-02T08:51:53Z</dcterms:modified>
  <cp:category>Brandon Mews, actual service charge, Barbican Estate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ca86e8-6fb5-45dd-bb08-a8d185fa5301_Enabled">
    <vt:lpwstr>true</vt:lpwstr>
  </property>
  <property fmtid="{D5CDD505-2E9C-101B-9397-08002B2CF9AE}" pid="3" name="MSIP_Label_8eca86e8-6fb5-45dd-bb08-a8d185fa5301_SetDate">
    <vt:lpwstr>2021-06-15T12:39:26Z</vt:lpwstr>
  </property>
  <property fmtid="{D5CDD505-2E9C-101B-9397-08002B2CF9AE}" pid="4" name="MSIP_Label_8eca86e8-6fb5-45dd-bb08-a8d185fa5301_Method">
    <vt:lpwstr>Standard</vt:lpwstr>
  </property>
  <property fmtid="{D5CDD505-2E9C-101B-9397-08002B2CF9AE}" pid="5" name="MSIP_Label_8eca86e8-6fb5-45dd-bb08-a8d185fa5301_Name">
    <vt:lpwstr>Official</vt:lpwstr>
  </property>
  <property fmtid="{D5CDD505-2E9C-101B-9397-08002B2CF9AE}" pid="6" name="MSIP_Label_8eca86e8-6fb5-45dd-bb08-a8d185fa5301_SiteId">
    <vt:lpwstr>9fe658cd-b3cd-4056-8519-3222ffa96be8</vt:lpwstr>
  </property>
  <property fmtid="{D5CDD505-2E9C-101B-9397-08002B2CF9AE}" pid="7" name="MSIP_Label_8eca86e8-6fb5-45dd-bb08-a8d185fa5301_ActionId">
    <vt:lpwstr>91d94679-29f7-4e9e-be45-75187f8afbfd</vt:lpwstr>
  </property>
  <property fmtid="{D5CDD505-2E9C-101B-9397-08002B2CF9AE}" pid="8" name="MSIP_Label_8eca86e8-6fb5-45dd-bb08-a8d185fa5301_ContentBits">
    <vt:lpwstr>0</vt:lpwstr>
  </property>
  <property fmtid="{D5CDD505-2E9C-101B-9397-08002B2CF9AE}" pid="9" name="ContentTypeId">
    <vt:lpwstr>0x010100F191552AC99AD746ACA931F6FADE85AC</vt:lpwstr>
  </property>
  <property fmtid="{D5CDD505-2E9C-101B-9397-08002B2CF9AE}" pid="10" name="MediaServiceImageTags">
    <vt:lpwstr/>
  </property>
</Properties>
</file>