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poflondon.sharepoint.com/sites/BarbicanServiceChargeandRevenues/Shared Documents/General/Service Charge/Estimate/202526/WEBPAGES/"/>
    </mc:Choice>
  </mc:AlternateContent>
  <xr:revisionPtr revIDLastSave="203" documentId="13_ncr:1_{A2C4005E-5605-477C-9EA7-A2B8B55256AA}" xr6:coauthVersionLast="47" xr6:coauthVersionMax="47" xr10:uidLastSave="{CE7EA57E-2AF0-4E5A-8B2C-B8802CC7499D}"/>
  <bookViews>
    <workbookView xWindow="-110" yWindow="-110" windowWidth="22780" windowHeight="14660" activeTab="1" xr2:uid="{00000000-000D-0000-FFFF-FFFF00000000}"/>
  </bookViews>
  <sheets>
    <sheet name="BRE" sheetId="2" r:id="rId1"/>
    <sheet name="F1A" sheetId="5" r:id="rId2"/>
    <sheet name="F2A" sheetId="6" r:id="rId3"/>
    <sheet name="P2A" sheetId="7" r:id="rId4"/>
  </sheets>
  <externalReferences>
    <externalReference r:id="rId5"/>
    <externalReference r:id="rId6"/>
    <externalReference r:id="rId7"/>
  </externalReferences>
  <definedNames>
    <definedName name="__123Graph_A" hidden="1">'[1]annex 6 attribution to blocks '!#REF!</definedName>
    <definedName name="__123Graph_AChart1" hidden="1">'[1]annex 6 attribution to blocks '!#REF!</definedName>
    <definedName name="__123Graph_AChart10" hidden="1">'[1]annex 6 attribution to blocks '!#REF!</definedName>
    <definedName name="__123Graph_AChart11" hidden="1">'[1]annex 6 attribution to blocks '!#REF!</definedName>
    <definedName name="__123Graph_AChart12" hidden="1">'[1]annex 6 attribution to blocks '!#REF!</definedName>
    <definedName name="__123Graph_AChart13" hidden="1">'[1]annex 6 attribution to blocks '!#REF!</definedName>
    <definedName name="__123Graph_AChart14" hidden="1">'[1]annex 6 attribution to blocks '!#REF!</definedName>
    <definedName name="__123Graph_AChart15" hidden="1">'[1]annex 6 attribution to blocks '!#REF!</definedName>
    <definedName name="__123Graph_AChart16" hidden="1">'[1]annex 6 attribution to blocks '!#REF!</definedName>
    <definedName name="__123Graph_AChart17" hidden="1">'[1]annex 6 attribution to blocks '!#REF!</definedName>
    <definedName name="__123Graph_AChart18" hidden="1">'[1]annex 6 attribution to blocks '!#REF!</definedName>
    <definedName name="__123Graph_AChart19" hidden="1">'[1]annex 6 attribution to blocks '!#REF!</definedName>
    <definedName name="__123Graph_AChart2" hidden="1">'[1]annex 6 attribution to blocks '!#REF!</definedName>
    <definedName name="__123Graph_AChart20" hidden="1">'[1]annex 6 attribution to blocks '!#REF!</definedName>
    <definedName name="__123Graph_AChart21" hidden="1">'[1]annex 6 attribution to blocks '!#REF!</definedName>
    <definedName name="__123Graph_AChart3" hidden="1">'[1]annex 6 attribution to blocks '!#REF!</definedName>
    <definedName name="__123Graph_AChart4" hidden="1">'[1]annex 6 attribution to blocks '!#REF!</definedName>
    <definedName name="__123Graph_AChart5" hidden="1">'[1]annex 6 attribution to blocks '!#REF!</definedName>
    <definedName name="__123Graph_AChart6" hidden="1">'[1]annex 6 attribution to blocks '!#REF!</definedName>
    <definedName name="__123Graph_AChart7" hidden="1">'[1]annex 6 attribution to blocks '!#REF!</definedName>
    <definedName name="__123Graph_AChart8" hidden="1">'[2]annex 6 attribution to blocks '!#REF!</definedName>
    <definedName name="__123Graph_AChart9" hidden="1">'[1]annex 6 attribution to blocks '!#REF!</definedName>
    <definedName name="__123Graph_ACurrent" hidden="1">'[1]annex 6 attribution to blocks '!#REF!</definedName>
    <definedName name="__123Graph_X" hidden="1">'[1]annex 6 attribution to blocks '!#REF!</definedName>
    <definedName name="__123Graph_XChart1" hidden="1">'[1]annex 6 attribution to blocks '!#REF!</definedName>
    <definedName name="__123Graph_XChart10" hidden="1">'[1]annex 6 attribution to blocks '!#REF!</definedName>
    <definedName name="__123Graph_XChart11" hidden="1">'[1]annex 6 attribution to blocks '!#REF!</definedName>
    <definedName name="__123Graph_XChart12" hidden="1">'[1]annex 6 attribution to blocks '!#REF!</definedName>
    <definedName name="__123Graph_XChart13" hidden="1">'[1]annex 6 attribution to blocks '!#REF!</definedName>
    <definedName name="__123Graph_XChart14" hidden="1">'[1]annex 6 attribution to blocks '!#REF!</definedName>
    <definedName name="__123Graph_XChart15" hidden="1">'[1]annex 6 attribution to blocks '!#REF!</definedName>
    <definedName name="__123Graph_XChart16" hidden="1">'[1]annex 6 attribution to blocks '!#REF!</definedName>
    <definedName name="__123Graph_XChart17" hidden="1">'[1]annex 6 attribution to blocks '!#REF!</definedName>
    <definedName name="__123Graph_XChart18" hidden="1">'[1]annex 6 attribution to blocks '!#REF!</definedName>
    <definedName name="__123Graph_XChart19" hidden="1">'[1]annex 6 attribution to blocks '!#REF!</definedName>
    <definedName name="__123Graph_XChart2" hidden="1">'[1]annex 6 attribution to blocks '!#REF!</definedName>
    <definedName name="__123Graph_XChart20" hidden="1">'[1]annex 6 attribution to blocks '!#REF!</definedName>
    <definedName name="__123Graph_XChart21" hidden="1">'[1]annex 6 attribution to blocks '!#REF!</definedName>
    <definedName name="__123Graph_XChart3" hidden="1">'[1]annex 6 attribution to blocks '!#REF!</definedName>
    <definedName name="__123Graph_XChart4" hidden="1">'[1]annex 6 attribution to blocks '!#REF!</definedName>
    <definedName name="__123Graph_XChart5" hidden="1">'[1]annex 6 attribution to blocks '!#REF!</definedName>
    <definedName name="__123Graph_XChart6" hidden="1">'[1]annex 6 attribution to blocks '!#REF!</definedName>
    <definedName name="__123Graph_XChart7" hidden="1">'[1]annex 6 attribution to blocks '!#REF!</definedName>
    <definedName name="__123Graph_XChart8" hidden="1">'[2]annex 6 attribution to blocks '!#REF!</definedName>
    <definedName name="__123Graph_XChart9" hidden="1">'[1]annex 6 attribution to blocks '!#REF!</definedName>
    <definedName name="__123Graph_XCurrent" hidden="1">'[1]annex 6 attribution to blocks '!#REF!</definedName>
    <definedName name="ANDREWES" localSheetId="0">#REF!</definedName>
    <definedName name="ANDREWES" localSheetId="1">#REF!</definedName>
    <definedName name="ANDREWES" localSheetId="2">#REF!</definedName>
    <definedName name="ANDREWES" localSheetId="3">#REF!</definedName>
    <definedName name="BEN_JONSON" localSheetId="0">#REF!</definedName>
    <definedName name="BEN_JONSON" localSheetId="1">#REF!</definedName>
    <definedName name="BEN_JONSON" localSheetId="2">#REF!</definedName>
    <definedName name="BEN_JONSON" localSheetId="3">#REF!</definedName>
    <definedName name="BRANDON" localSheetId="0">#REF!</definedName>
    <definedName name="BRANDON" localSheetId="1">#REF!</definedName>
    <definedName name="BRANDON" localSheetId="2">#REF!</definedName>
    <definedName name="BRANDON" localSheetId="3">#REF!</definedName>
    <definedName name="BRETON" localSheetId="0">#REF!</definedName>
    <definedName name="BRETON" localSheetId="1">#REF!</definedName>
    <definedName name="BRETON" localSheetId="2">#REF!</definedName>
    <definedName name="BRETON" localSheetId="3">#REF!</definedName>
    <definedName name="BRYER" localSheetId="0">#REF!</definedName>
    <definedName name="BRYER" localSheetId="1">#REF!</definedName>
    <definedName name="BRYER" localSheetId="2">#REF!</definedName>
    <definedName name="BRYER" localSheetId="3">#REF!</definedName>
    <definedName name="BUNYAN" localSheetId="0">#REF!</definedName>
    <definedName name="BUNYAN" localSheetId="1">#REF!</definedName>
    <definedName name="BUNYAN" localSheetId="2">#REF!</definedName>
    <definedName name="BUNYAN" localSheetId="3">#REF!</definedName>
    <definedName name="CROMWELL" localSheetId="0">#REF!</definedName>
    <definedName name="CROMWELL" localSheetId="1">#REF!</definedName>
    <definedName name="CROMWELL" localSheetId="2">#REF!</definedName>
    <definedName name="CROMWELL" localSheetId="3">#REF!</definedName>
    <definedName name="DEFOE" localSheetId="0">#REF!</definedName>
    <definedName name="DEFOE" localSheetId="1">#REF!</definedName>
    <definedName name="DEFOE" localSheetId="2">#REF!</definedName>
    <definedName name="DEFOE" localSheetId="3">#REF!</definedName>
    <definedName name="GILBERT" localSheetId="0">#REF!</definedName>
    <definedName name="GILBERT" localSheetId="1">#REF!</definedName>
    <definedName name="GILBERT" localSheetId="2">#REF!</definedName>
    <definedName name="GILBERT" localSheetId="3">#REF!</definedName>
    <definedName name="ITEM" localSheetId="0">#REF!</definedName>
    <definedName name="ITEM" localSheetId="1">#REF!</definedName>
    <definedName name="ITEM" localSheetId="2">#REF!</definedName>
    <definedName name="ITEM" localSheetId="3">#REF!</definedName>
    <definedName name="J.TRUNDLE" localSheetId="0">#REF!</definedName>
    <definedName name="J.TRUNDLE" localSheetId="1">#REF!</definedName>
    <definedName name="J.TRUNDLE" localSheetId="2">#REF!</definedName>
    <definedName name="J.TRUNDLE" localSheetId="3">#REF!</definedName>
    <definedName name="L.JONES" localSheetId="0">#REF!</definedName>
    <definedName name="L.JONES" localSheetId="1">#REF!</definedName>
    <definedName name="L.JONES" localSheetId="2">#REF!</definedName>
    <definedName name="L.JONES" localSheetId="3">#REF!</definedName>
    <definedName name="LAUDERDALE" localSheetId="0">#REF!</definedName>
    <definedName name="LAUDERDALE" localSheetId="1">#REF!</definedName>
    <definedName name="LAUDERDALE" localSheetId="2">#REF!</definedName>
    <definedName name="LAUDERDALE" localSheetId="3">#REF!</definedName>
    <definedName name="MILTON" localSheetId="0">#REF!</definedName>
    <definedName name="MILTON" localSheetId="1">#REF!</definedName>
    <definedName name="MILTON" localSheetId="2">#REF!</definedName>
    <definedName name="MILTON" localSheetId="3">#REF!</definedName>
    <definedName name="MOUNTJOY" localSheetId="0">#REF!</definedName>
    <definedName name="MOUNTJOY" localSheetId="1">#REF!</definedName>
    <definedName name="MOUNTJOY" localSheetId="2">#REF!</definedName>
    <definedName name="MOUNTJOY" localSheetId="3">#REF!</definedName>
    <definedName name="SEDDON" localSheetId="0">#REF!</definedName>
    <definedName name="SEDDON" localSheetId="1">#REF!</definedName>
    <definedName name="SEDDON" localSheetId="2">#REF!</definedName>
    <definedName name="SEDDON" localSheetId="3">#REF!</definedName>
    <definedName name="SHAKESPEARE" localSheetId="0">#REF!</definedName>
    <definedName name="SHAKESPEARE" localSheetId="1">#REF!</definedName>
    <definedName name="SHAKESPEARE" localSheetId="2">#REF!</definedName>
    <definedName name="SHAKESPEARE" localSheetId="3">#REF!</definedName>
    <definedName name="SPEED" localSheetId="0">#REF!</definedName>
    <definedName name="SPEED" localSheetId="1">#REF!</definedName>
    <definedName name="SPEED" localSheetId="2">#REF!</definedName>
    <definedName name="SPEED" localSheetId="3">#REF!</definedName>
    <definedName name="THOMAS_MORE" localSheetId="0">#REF!</definedName>
    <definedName name="THOMAS_MORE" localSheetId="1">#REF!</definedName>
    <definedName name="THOMAS_MORE" localSheetId="2">#REF!</definedName>
    <definedName name="THOMAS_MORE" localSheetId="3">#REF!</definedName>
    <definedName name="WALLSIDE__" localSheetId="0">#REF!</definedName>
    <definedName name="WALLSIDE__" localSheetId="1">#REF!</definedName>
    <definedName name="WALLSIDE__" localSheetId="2">#REF!</definedName>
    <definedName name="WALLSIDE__" localSheetId="3">#REF!</definedName>
    <definedName name="WILLOUGHBY" localSheetId="0">#REF!</definedName>
    <definedName name="WILLOUGHBY" localSheetId="1">#REF!</definedName>
    <definedName name="WILLOUGHBY" localSheetId="2">#REF!</definedName>
    <definedName name="WILLOUGHBY" localSheetId="3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2" l="1"/>
  <c r="C37" i="5" s="1"/>
  <c r="E37" i="5" s="1"/>
  <c r="G37" i="5" s="1"/>
  <c r="B37" i="2"/>
  <c r="B37" i="6" s="1"/>
  <c r="D37" i="6" s="1"/>
  <c r="C32" i="2"/>
  <c r="B32" i="2"/>
  <c r="C27" i="2"/>
  <c r="B27" i="2"/>
  <c r="C26" i="2"/>
  <c r="B26" i="2"/>
  <c r="C25" i="2"/>
  <c r="B25" i="2"/>
  <c r="C24" i="2"/>
  <c r="B24" i="2"/>
  <c r="C23" i="2"/>
  <c r="B23" i="2"/>
  <c r="C22" i="2"/>
  <c r="B22" i="2"/>
  <c r="C17" i="2"/>
  <c r="B17" i="2"/>
  <c r="C16" i="2"/>
  <c r="B16" i="2"/>
  <c r="C15" i="2"/>
  <c r="B15" i="2"/>
  <c r="C14" i="2"/>
  <c r="B14" i="2"/>
  <c r="C13" i="2"/>
  <c r="B13" i="2"/>
  <c r="C12" i="2"/>
  <c r="B12" i="2"/>
  <c r="C8" i="2"/>
  <c r="B8" i="2"/>
  <c r="B37" i="7" l="1"/>
  <c r="D37" i="7" s="1"/>
  <c r="B37" i="5"/>
  <c r="D37" i="5" s="1"/>
  <c r="C37" i="6"/>
  <c r="E37" i="6" s="1"/>
  <c r="G37" i="6" s="1"/>
  <c r="C37" i="7"/>
  <c r="E37" i="7" s="1"/>
  <c r="G37" i="7" s="1"/>
  <c r="E8" i="2"/>
  <c r="E15" i="2"/>
  <c r="E17" i="2"/>
  <c r="E23" i="2"/>
  <c r="E25" i="2"/>
  <c r="E27" i="2"/>
  <c r="E16" i="2"/>
  <c r="E12" i="2"/>
  <c r="E14" i="2"/>
  <c r="E22" i="2"/>
  <c r="E24" i="2"/>
  <c r="E26" i="2"/>
  <c r="E32" i="2"/>
  <c r="C29" i="2" l="1"/>
  <c r="C19" i="2" l="1"/>
  <c r="D39" i="7"/>
  <c r="D39" i="6"/>
  <c r="D39" i="5"/>
  <c r="B29" i="2"/>
  <c r="E29" i="2" s="1"/>
  <c r="C34" i="2" l="1"/>
  <c r="B39" i="5"/>
  <c r="B39" i="6"/>
  <c r="B39" i="7"/>
  <c r="G39" i="5" l="1"/>
  <c r="G39" i="7"/>
  <c r="C39" i="6"/>
  <c r="E39" i="5" l="1"/>
  <c r="C39" i="5"/>
  <c r="C39" i="7"/>
  <c r="E39" i="7"/>
  <c r="E39" i="6"/>
  <c r="G39" i="6"/>
  <c r="B19" i="2"/>
  <c r="B34" i="2" l="1"/>
  <c r="E34" i="2" s="1"/>
  <c r="E19" i="2"/>
  <c r="B19" i="6"/>
  <c r="B19" i="7"/>
  <c r="B19" i="5"/>
  <c r="C39" i="2" l="1"/>
  <c r="C40" i="2" s="1"/>
  <c r="C24" i="5" l="1"/>
  <c r="E24" i="5" s="1"/>
  <c r="G24" i="5" s="1"/>
  <c r="C26" i="5"/>
  <c r="E26" i="5" s="1"/>
  <c r="G26" i="5" s="1"/>
  <c r="B12" i="5"/>
  <c r="D12" i="5" s="1"/>
  <c r="B14" i="5"/>
  <c r="D14" i="5" s="1"/>
  <c r="B16" i="5"/>
  <c r="D16" i="5" s="1"/>
  <c r="C12" i="5"/>
  <c r="E12" i="5" s="1"/>
  <c r="G12" i="5" s="1"/>
  <c r="C14" i="5"/>
  <c r="E14" i="5" s="1"/>
  <c r="C16" i="5"/>
  <c r="E16" i="5" s="1"/>
  <c r="G16" i="5" s="1"/>
  <c r="C23" i="5"/>
  <c r="E23" i="5" s="1"/>
  <c r="C25" i="5"/>
  <c r="E25" i="5" s="1"/>
  <c r="G25" i="5" s="1"/>
  <c r="C27" i="5"/>
  <c r="E27" i="5" s="1"/>
  <c r="G27" i="5" s="1"/>
  <c r="C32" i="5"/>
  <c r="C12" i="6"/>
  <c r="E12" i="6" s="1"/>
  <c r="C14" i="6"/>
  <c r="E14" i="6" s="1"/>
  <c r="G14" i="6" s="1"/>
  <c r="C16" i="6"/>
  <c r="E16" i="6" s="1"/>
  <c r="G16" i="6" s="1"/>
  <c r="C22" i="6"/>
  <c r="E22" i="6" s="1"/>
  <c r="G22" i="6" s="1"/>
  <c r="C23" i="6"/>
  <c r="E23" i="6" s="1"/>
  <c r="G23" i="6" s="1"/>
  <c r="C24" i="6"/>
  <c r="E24" i="6" s="1"/>
  <c r="G24" i="6" s="1"/>
  <c r="C25" i="6"/>
  <c r="E25" i="6" s="1"/>
  <c r="G25" i="6" s="1"/>
  <c r="C26" i="6"/>
  <c r="E26" i="6" s="1"/>
  <c r="G26" i="6" s="1"/>
  <c r="C27" i="6"/>
  <c r="E27" i="6" s="1"/>
  <c r="C32" i="6"/>
  <c r="C12" i="7"/>
  <c r="E12" i="7" s="1"/>
  <c r="C14" i="7"/>
  <c r="E14" i="7" s="1"/>
  <c r="G14" i="7" s="1"/>
  <c r="C16" i="7"/>
  <c r="E16" i="7" s="1"/>
  <c r="G16" i="7" s="1"/>
  <c r="C23" i="7"/>
  <c r="E23" i="7" s="1"/>
  <c r="G23" i="7" s="1"/>
  <c r="C24" i="7"/>
  <c r="E24" i="7" s="1"/>
  <c r="C25" i="7"/>
  <c r="E25" i="7" s="1"/>
  <c r="G25" i="7" s="1"/>
  <c r="C26" i="7"/>
  <c r="E26" i="7" s="1"/>
  <c r="G26" i="7" s="1"/>
  <c r="C27" i="7"/>
  <c r="E27" i="7" s="1"/>
  <c r="G27" i="7" s="1"/>
  <c r="C32" i="7"/>
  <c r="B32" i="5"/>
  <c r="D32" i="5" s="1"/>
  <c r="B32" i="6"/>
  <c r="D32" i="6" s="1"/>
  <c r="B32" i="7"/>
  <c r="D32" i="7" s="1"/>
  <c r="B27" i="5"/>
  <c r="D27" i="5" s="1"/>
  <c r="B26" i="5"/>
  <c r="D26" i="5" s="1"/>
  <c r="B24" i="5"/>
  <c r="D24" i="5" s="1"/>
  <c r="B23" i="5"/>
  <c r="D23" i="5" s="1"/>
  <c r="B22" i="5"/>
  <c r="D22" i="5" s="1"/>
  <c r="B27" i="6"/>
  <c r="D27" i="6" s="1"/>
  <c r="B26" i="6"/>
  <c r="D26" i="6" s="1"/>
  <c r="B24" i="6"/>
  <c r="D24" i="6" s="1"/>
  <c r="B23" i="6"/>
  <c r="D23" i="6" s="1"/>
  <c r="B22" i="6"/>
  <c r="D22" i="6" s="1"/>
  <c r="B27" i="7"/>
  <c r="D27" i="7" s="1"/>
  <c r="B26" i="7"/>
  <c r="D26" i="7" s="1"/>
  <c r="B24" i="7"/>
  <c r="D24" i="7" s="1"/>
  <c r="B23" i="7"/>
  <c r="D23" i="7" s="1"/>
  <c r="B22" i="7"/>
  <c r="D22" i="7" s="1"/>
  <c r="B17" i="5"/>
  <c r="D17" i="5" s="1"/>
  <c r="B15" i="5"/>
  <c r="D15" i="5" s="1"/>
  <c r="B13" i="5"/>
  <c r="D13" i="5" s="1"/>
  <c r="B17" i="6"/>
  <c r="D17" i="6" s="1"/>
  <c r="B15" i="6"/>
  <c r="D15" i="6" s="1"/>
  <c r="B13" i="6"/>
  <c r="D13" i="6" s="1"/>
  <c r="B17" i="7"/>
  <c r="D17" i="7" s="1"/>
  <c r="B15" i="7"/>
  <c r="D15" i="7" s="1"/>
  <c r="B13" i="7"/>
  <c r="D13" i="7" s="1"/>
  <c r="B39" i="2"/>
  <c r="C17" i="6"/>
  <c r="E17" i="6" s="1"/>
  <c r="G17" i="6" s="1"/>
  <c r="C15" i="6"/>
  <c r="E15" i="6" s="1"/>
  <c r="G15" i="6" s="1"/>
  <c r="C13" i="6"/>
  <c r="E13" i="6" s="1"/>
  <c r="G13" i="6" s="1"/>
  <c r="C8" i="6"/>
  <c r="B12" i="7"/>
  <c r="D12" i="7" s="1"/>
  <c r="B14" i="7"/>
  <c r="D14" i="7" s="1"/>
  <c r="B16" i="7"/>
  <c r="D16" i="7" s="1"/>
  <c r="B12" i="6"/>
  <c r="D12" i="6" s="1"/>
  <c r="B14" i="6"/>
  <c r="D14" i="6" s="1"/>
  <c r="B16" i="6"/>
  <c r="D16" i="6" s="1"/>
  <c r="C17" i="7"/>
  <c r="E17" i="7" s="1"/>
  <c r="G17" i="7" s="1"/>
  <c r="C15" i="7"/>
  <c r="E15" i="7" s="1"/>
  <c r="G15" i="7" s="1"/>
  <c r="C13" i="7"/>
  <c r="E13" i="7" s="1"/>
  <c r="G13" i="7" s="1"/>
  <c r="C8" i="7"/>
  <c r="C17" i="5"/>
  <c r="E17" i="5" s="1"/>
  <c r="G17" i="5" s="1"/>
  <c r="C15" i="5"/>
  <c r="E15" i="5" s="1"/>
  <c r="G15" i="5" s="1"/>
  <c r="C13" i="5"/>
  <c r="E13" i="5" s="1"/>
  <c r="G13" i="5" s="1"/>
  <c r="C8" i="5"/>
  <c r="C22" i="5"/>
  <c r="E22" i="5" s="1"/>
  <c r="G22" i="5" s="1"/>
  <c r="C22" i="7"/>
  <c r="E22" i="7" s="1"/>
  <c r="G22" i="7" s="1"/>
  <c r="E32" i="6" l="1"/>
  <c r="G32" i="6" s="1"/>
  <c r="I32" i="6"/>
  <c r="E8" i="5"/>
  <c r="G8" i="5" s="1"/>
  <c r="E8" i="7"/>
  <c r="G8" i="7" s="1"/>
  <c r="E8" i="6"/>
  <c r="G8" i="6" s="1"/>
  <c r="E32" i="5"/>
  <c r="G32" i="5" s="1"/>
  <c r="I32" i="5"/>
  <c r="E32" i="7"/>
  <c r="G32" i="7" s="1"/>
  <c r="I32" i="7"/>
  <c r="C29" i="5"/>
  <c r="C19" i="6"/>
  <c r="I19" i="6" s="1"/>
  <c r="C29" i="6"/>
  <c r="C19" i="7"/>
  <c r="I19" i="7" s="1"/>
  <c r="C29" i="7"/>
  <c r="D19" i="6"/>
  <c r="C19" i="5"/>
  <c r="I19" i="5" s="1"/>
  <c r="E19" i="6"/>
  <c r="G12" i="6"/>
  <c r="G19" i="6" s="1"/>
  <c r="D19" i="5"/>
  <c r="D19" i="7"/>
  <c r="G27" i="6"/>
  <c r="G29" i="6" s="1"/>
  <c r="E29" i="6"/>
  <c r="E29" i="5"/>
  <c r="G23" i="5"/>
  <c r="G29" i="5" s="1"/>
  <c r="G24" i="7"/>
  <c r="G29" i="7" s="1"/>
  <c r="E29" i="7"/>
  <c r="E19" i="7"/>
  <c r="G12" i="7"/>
  <c r="G19" i="7" s="1"/>
  <c r="G14" i="5"/>
  <c r="G19" i="5" s="1"/>
  <c r="E19" i="5"/>
  <c r="C34" i="6" l="1"/>
  <c r="E34" i="5"/>
  <c r="E40" i="5" s="1"/>
  <c r="E42" i="5" s="1"/>
  <c r="G42" i="5" s="1"/>
  <c r="C34" i="7"/>
  <c r="C34" i="5"/>
  <c r="E34" i="6"/>
  <c r="E40" i="6" s="1"/>
  <c r="E42" i="6" s="1"/>
  <c r="G42" i="6" s="1"/>
  <c r="E34" i="7"/>
  <c r="E40" i="7" s="1"/>
  <c r="E42" i="7" s="1"/>
  <c r="G42" i="7" s="1"/>
  <c r="G34" i="6"/>
  <c r="G40" i="6" s="1"/>
  <c r="G34" i="5"/>
  <c r="G40" i="5" s="1"/>
  <c r="G34" i="7"/>
  <c r="G40" i="7" s="1"/>
  <c r="C40" i="5" l="1"/>
  <c r="C40" i="6"/>
  <c r="C40" i="7"/>
  <c r="B8" i="7"/>
  <c r="B8" i="5"/>
  <c r="B8" i="6"/>
  <c r="B25" i="5"/>
  <c r="B25" i="7"/>
  <c r="B25" i="6"/>
  <c r="D8" i="6" l="1"/>
  <c r="I8" i="6"/>
  <c r="D8" i="5"/>
  <c r="I8" i="5"/>
  <c r="D8" i="7"/>
  <c r="I8" i="7"/>
  <c r="D25" i="7"/>
  <c r="D29" i="7" s="1"/>
  <c r="B29" i="7"/>
  <c r="I29" i="7" s="1"/>
  <c r="D25" i="6"/>
  <c r="D29" i="6" s="1"/>
  <c r="B29" i="6"/>
  <c r="I29" i="6" s="1"/>
  <c r="D25" i="5"/>
  <c r="D29" i="5" s="1"/>
  <c r="B29" i="5"/>
  <c r="I29" i="5" s="1"/>
  <c r="D34" i="6" l="1"/>
  <c r="D40" i="6" s="1"/>
  <c r="D34" i="5"/>
  <c r="D40" i="5" s="1"/>
  <c r="D34" i="7"/>
  <c r="D40" i="7" s="1"/>
  <c r="B34" i="7"/>
  <c r="B34" i="6"/>
  <c r="B34" i="5"/>
  <c r="B40" i="2"/>
  <c r="B40" i="6" l="1"/>
  <c r="I34" i="6"/>
  <c r="B40" i="7"/>
  <c r="I34" i="7"/>
  <c r="B40" i="5"/>
  <c r="I34" i="5"/>
</calcChain>
</file>

<file path=xl/sharedStrings.xml><?xml version="1.0" encoding="utf-8"?>
<sst xmlns="http://schemas.openxmlformats.org/spreadsheetml/2006/main" count="197" uniqueCount="45">
  <si>
    <t>% change</t>
  </si>
  <si>
    <t>between</t>
  </si>
  <si>
    <t>Breton House</t>
  </si>
  <si>
    <t>ESTIMATE</t>
  </si>
  <si>
    <t>111 Flats (3.11% of estate costs)</t>
  </si>
  <si>
    <t>estimate</t>
  </si>
  <si>
    <t>£</t>
  </si>
  <si>
    <t>Customer Care</t>
  </si>
  <si>
    <t>Costs of Management and Supervision - Breton House &amp; Proportion of Estate Costs</t>
  </si>
  <si>
    <t>Estate Management</t>
  </si>
  <si>
    <t>Resident Staff - Estate%</t>
  </si>
  <si>
    <t>Furniture &amp; Fittings - Breton House Cost</t>
  </si>
  <si>
    <t>-</t>
  </si>
  <si>
    <t>Window Cleaning- Breton House Contract cost</t>
  </si>
  <si>
    <t>Cleaners/Porters - No of Cleaners for Breton House &amp; Estate%</t>
  </si>
  <si>
    <t>Car Park Attendants- Terrace Block %</t>
  </si>
  <si>
    <t>House Officer - Estate%</t>
  </si>
  <si>
    <t>Sub Total</t>
  </si>
  <si>
    <t>Property Management</t>
  </si>
  <si>
    <t>Garchey Maintenance - Estate%</t>
  </si>
  <si>
    <t>General Repairs - House Cost &amp; Estate%</t>
  </si>
  <si>
    <t>Technical Services - Breton House &amp; no of repairs orders</t>
  </si>
  <si>
    <t>Lift Maintenance - Breton House</t>
  </si>
  <si>
    <t>Electricity (Common Parts and Lifts) -  Breton House</t>
  </si>
  <si>
    <t>Heating - Breton House</t>
  </si>
  <si>
    <t>Open Spaces</t>
  </si>
  <si>
    <t>Garden Maintenance - Estate %</t>
  </si>
  <si>
    <t>Total Annually Recurring Items</t>
  </si>
  <si>
    <t>Non-Annually Recurring Items - Major Works</t>
  </si>
  <si>
    <t>Total Non-Annually Recurring Items</t>
  </si>
  <si>
    <t>TOTAL</t>
  </si>
  <si>
    <t xml:space="preserve">The proportions of the total actual cost above, attributable to your flat, are as stated in your lease. </t>
  </si>
  <si>
    <t>BLOCK COST</t>
  </si>
  <si>
    <t>FLAT COST</t>
  </si>
  <si>
    <t>Quarterly</t>
  </si>
  <si>
    <t>Demands</t>
  </si>
  <si>
    <t xml:space="preserve">Type F1A </t>
  </si>
  <si>
    <t>Type F2A</t>
  </si>
  <si>
    <t xml:space="preserve">Type P2A </t>
  </si>
  <si>
    <t>Internal Redecorations - Breton House Cost</t>
  </si>
  <si>
    <t>2024/25</t>
  </si>
  <si>
    <t>ESTIMATED SERVICE COSTS 2025/26</t>
  </si>
  <si>
    <t>2025/26</t>
  </si>
  <si>
    <t>24/25 &amp;</t>
  </si>
  <si>
    <t>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</si>
</sst>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0_)"/>
    <numFmt numFmtId="167" formatCode="0.00_)"/>
    <numFmt numFmtId="168" formatCode="0.0000%"/>
  </numFmts>
  <fonts count="14">
    <font>
      <sz val="10"/>
      <name val="Courier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12"/>
      <name val="Courier"/>
      <family val="3"/>
    </font>
    <font>
      <sz val="10"/>
      <name val="Courie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164" fontId="0" fillId="0" borderId="0"/>
    <xf numFmtId="0" fontId="1" fillId="0" borderId="0"/>
    <xf numFmtId="165" fontId="2" fillId="0" borderId="0"/>
    <xf numFmtId="40" fontId="3" fillId="2" borderId="0">
      <alignment horizontal="right"/>
    </xf>
    <xf numFmtId="0" fontId="4" fillId="2" borderId="1"/>
    <xf numFmtId="9" fontId="6" fillId="0" borderId="0" applyFont="0" applyFill="0" applyBorder="0" applyAlignment="0" applyProtection="0"/>
  </cellStyleXfs>
  <cellXfs count="107">
    <xf numFmtId="164" fontId="0" fillId="0" borderId="0" xfId="0"/>
    <xf numFmtId="165" fontId="5" fillId="0" borderId="0" xfId="2" applyFont="1"/>
    <xf numFmtId="165" fontId="5" fillId="0" borderId="0" xfId="2" applyFont="1" applyAlignment="1">
      <alignment vertical="center"/>
    </xf>
    <xf numFmtId="165" fontId="8" fillId="0" borderId="3" xfId="2" applyFont="1" applyBorder="1"/>
    <xf numFmtId="165" fontId="7" fillId="0" borderId="5" xfId="2" applyFont="1" applyBorder="1" applyAlignment="1">
      <alignment horizontal="center"/>
    </xf>
    <xf numFmtId="165" fontId="8" fillId="0" borderId="5" xfId="2" applyFont="1" applyBorder="1"/>
    <xf numFmtId="165" fontId="8" fillId="0" borderId="5" xfId="2" applyFont="1" applyBorder="1" applyAlignment="1">
      <alignment horizontal="center"/>
    </xf>
    <xf numFmtId="165" fontId="9" fillId="0" borderId="5" xfId="2" applyFont="1" applyBorder="1" applyAlignment="1">
      <alignment horizontal="center"/>
    </xf>
    <xf numFmtId="14" fontId="9" fillId="0" borderId="7" xfId="2" applyNumberFormat="1" applyFont="1" applyBorder="1" applyAlignment="1">
      <alignment horizontal="center"/>
    </xf>
    <xf numFmtId="165" fontId="7" fillId="0" borderId="10" xfId="2" applyFont="1" applyBorder="1" applyAlignment="1">
      <alignment vertical="center"/>
    </xf>
    <xf numFmtId="165" fontId="8" fillId="0" borderId="10" xfId="2" applyFont="1" applyBorder="1"/>
    <xf numFmtId="165" fontId="7" fillId="0" borderId="10" xfId="2" applyFont="1" applyBorder="1"/>
    <xf numFmtId="165" fontId="10" fillId="0" borderId="0" xfId="2" applyFont="1"/>
    <xf numFmtId="165" fontId="7" fillId="0" borderId="0" xfId="2" applyFont="1" applyAlignment="1">
      <alignment horizontal="left"/>
    </xf>
    <xf numFmtId="165" fontId="10" fillId="0" borderId="0" xfId="2" applyFont="1" applyAlignment="1">
      <alignment horizontal="left"/>
    </xf>
    <xf numFmtId="165" fontId="7" fillId="0" borderId="3" xfId="2" applyFont="1" applyBorder="1"/>
    <xf numFmtId="165" fontId="7" fillId="0" borderId="7" xfId="2" applyFont="1" applyBorder="1"/>
    <xf numFmtId="165" fontId="10" fillId="0" borderId="3" xfId="2" applyFont="1" applyBorder="1"/>
    <xf numFmtId="165" fontId="7" fillId="0" borderId="5" xfId="2" applyFont="1" applyBorder="1"/>
    <xf numFmtId="165" fontId="10" fillId="0" borderId="5" xfId="2" applyFont="1" applyBorder="1" applyAlignment="1">
      <alignment horizontal="left" vertical="center" wrapText="1"/>
    </xf>
    <xf numFmtId="165" fontId="10" fillId="0" borderId="7" xfId="2" applyFont="1" applyBorder="1" applyAlignment="1">
      <alignment horizontal="left" wrapText="1"/>
    </xf>
    <xf numFmtId="165" fontId="8" fillId="0" borderId="3" xfId="2" applyFont="1" applyBorder="1" applyAlignment="1">
      <alignment horizontal="center"/>
    </xf>
    <xf numFmtId="165" fontId="8" fillId="0" borderId="5" xfId="2" applyFont="1" applyBorder="1" applyAlignment="1">
      <alignment vertical="center"/>
    </xf>
    <xf numFmtId="165" fontId="8" fillId="0" borderId="7" xfId="2" applyFont="1" applyBorder="1"/>
    <xf numFmtId="165" fontId="10" fillId="0" borderId="3" xfId="2" applyFont="1" applyBorder="1" applyAlignment="1">
      <alignment horizontal="left"/>
    </xf>
    <xf numFmtId="165" fontId="7" fillId="0" borderId="5" xfId="2" applyFont="1" applyBorder="1" applyAlignment="1">
      <alignment horizontal="left"/>
    </xf>
    <xf numFmtId="165" fontId="10" fillId="0" borderId="5" xfId="2" applyFont="1" applyBorder="1" applyAlignment="1">
      <alignment horizontal="left"/>
    </xf>
    <xf numFmtId="165" fontId="10" fillId="0" borderId="7" xfId="2" applyFont="1" applyBorder="1" applyAlignment="1">
      <alignment horizontal="right"/>
    </xf>
    <xf numFmtId="165" fontId="10" fillId="0" borderId="5" xfId="2" applyFont="1" applyBorder="1" applyAlignment="1">
      <alignment horizontal="left" wrapText="1"/>
    </xf>
    <xf numFmtId="165" fontId="10" fillId="0" borderId="7" xfId="2" applyFont="1" applyBorder="1"/>
    <xf numFmtId="165" fontId="7" fillId="0" borderId="10" xfId="2" applyFont="1" applyBorder="1" applyAlignment="1">
      <alignment horizontal="right" vertical="center"/>
    </xf>
    <xf numFmtId="165" fontId="7" fillId="0" borderId="3" xfId="2" applyFont="1" applyBorder="1" applyAlignment="1">
      <alignment horizontal="left" vertical="center"/>
    </xf>
    <xf numFmtId="165" fontId="7" fillId="0" borderId="5" xfId="2" applyFont="1" applyBorder="1" applyAlignment="1">
      <alignment horizontal="left" vertical="center"/>
    </xf>
    <xf numFmtId="165" fontId="10" fillId="0" borderId="7" xfId="2" applyFont="1" applyBorder="1" applyAlignment="1">
      <alignment horizontal="left"/>
    </xf>
    <xf numFmtId="165" fontId="7" fillId="0" borderId="3" xfId="2" applyFont="1" applyBorder="1" applyAlignment="1">
      <alignment vertical="center"/>
    </xf>
    <xf numFmtId="165" fontId="7" fillId="0" borderId="5" xfId="2" applyFont="1" applyBorder="1" applyAlignment="1">
      <alignment vertical="center"/>
    </xf>
    <xf numFmtId="165" fontId="8" fillId="0" borderId="7" xfId="2" applyFont="1" applyBorder="1" applyAlignment="1">
      <alignment vertical="center"/>
    </xf>
    <xf numFmtId="165" fontId="7" fillId="0" borderId="10" xfId="2" applyFont="1" applyBorder="1" applyAlignment="1">
      <alignment horizontal="right"/>
    </xf>
    <xf numFmtId="165" fontId="13" fillId="0" borderId="3" xfId="2" applyFont="1" applyBorder="1"/>
    <xf numFmtId="165" fontId="8" fillId="0" borderId="4" xfId="2" applyFont="1" applyBorder="1"/>
    <xf numFmtId="165" fontId="8" fillId="0" borderId="8" xfId="2" applyFont="1" applyBorder="1" applyAlignment="1">
      <alignment horizontal="center"/>
    </xf>
    <xf numFmtId="165" fontId="8" fillId="0" borderId="4" xfId="2" applyFont="1" applyBorder="1" applyAlignment="1">
      <alignment horizontal="center"/>
    </xf>
    <xf numFmtId="168" fontId="8" fillId="0" borderId="8" xfId="2" applyNumberFormat="1" applyFont="1" applyBorder="1" applyAlignment="1">
      <alignment horizontal="center"/>
    </xf>
    <xf numFmtId="168" fontId="8" fillId="0" borderId="0" xfId="2" applyNumberFormat="1" applyFont="1" applyAlignment="1">
      <alignment horizontal="left"/>
    </xf>
    <xf numFmtId="165" fontId="10" fillId="0" borderId="5" xfId="2" applyFont="1" applyBorder="1"/>
    <xf numFmtId="165" fontId="13" fillId="0" borderId="5" xfId="2" applyFont="1" applyBorder="1"/>
    <xf numFmtId="165" fontId="9" fillId="0" borderId="4" xfId="2" applyFont="1" applyBorder="1" applyAlignment="1">
      <alignment horizontal="center"/>
    </xf>
    <xf numFmtId="165" fontId="9" fillId="0" borderId="8" xfId="2" applyFont="1" applyBorder="1" applyAlignment="1">
      <alignment horizontal="center"/>
    </xf>
    <xf numFmtId="165" fontId="9" fillId="0" borderId="0" xfId="2" applyFont="1" applyAlignment="1">
      <alignment horizontal="center"/>
    </xf>
    <xf numFmtId="49" fontId="13" fillId="0" borderId="5" xfId="2" applyNumberFormat="1" applyFont="1" applyBorder="1"/>
    <xf numFmtId="14" fontId="9" fillId="0" borderId="6" xfId="2" applyNumberFormat="1" applyFont="1" applyBorder="1" applyAlignment="1">
      <alignment horizontal="center"/>
    </xf>
    <xf numFmtId="14" fontId="9" fillId="0" borderId="9" xfId="2" applyNumberFormat="1" applyFont="1" applyBorder="1" applyAlignment="1">
      <alignment horizontal="center"/>
    </xf>
    <xf numFmtId="165" fontId="8" fillId="0" borderId="0" xfId="2" applyFont="1" applyAlignment="1">
      <alignment horizontal="center"/>
    </xf>
    <xf numFmtId="165" fontId="8" fillId="3" borderId="5" xfId="2" applyFont="1" applyFill="1" applyBorder="1" applyAlignment="1">
      <alignment horizontal="center"/>
    </xf>
    <xf numFmtId="165" fontId="10" fillId="0" borderId="5" xfId="2" applyFont="1" applyBorder="1" applyAlignment="1">
      <alignment horizontal="center" vertical="center"/>
    </xf>
    <xf numFmtId="165" fontId="8" fillId="3" borderId="8" xfId="2" applyFont="1" applyFill="1" applyBorder="1" applyAlignment="1">
      <alignment vertical="center"/>
    </xf>
    <xf numFmtId="167" fontId="8" fillId="0" borderId="0" xfId="2" applyNumberFormat="1" applyFont="1" applyAlignment="1">
      <alignment vertical="center"/>
    </xf>
    <xf numFmtId="167" fontId="8" fillId="3" borderId="5" xfId="2" applyNumberFormat="1" applyFont="1" applyFill="1" applyBorder="1" applyAlignment="1">
      <alignment vertical="center"/>
    </xf>
    <xf numFmtId="10" fontId="10" fillId="0" borderId="5" xfId="5" applyNumberFormat="1" applyFont="1" applyBorder="1" applyAlignment="1">
      <alignment horizontal="center" vertical="center"/>
    </xf>
    <xf numFmtId="167" fontId="8" fillId="0" borderId="0" xfId="2" applyNumberFormat="1" applyFont="1"/>
    <xf numFmtId="10" fontId="10" fillId="0" borderId="7" xfId="5" applyNumberFormat="1" applyFont="1" applyBorder="1" applyAlignment="1">
      <alignment horizontal="center" vertical="center"/>
    </xf>
    <xf numFmtId="165" fontId="8" fillId="3" borderId="8" xfId="2" applyFont="1" applyFill="1" applyBorder="1"/>
    <xf numFmtId="167" fontId="8" fillId="3" borderId="8" xfId="2" applyNumberFormat="1" applyFont="1" applyFill="1" applyBorder="1"/>
    <xf numFmtId="167" fontId="8" fillId="3" borderId="5" xfId="2" applyNumberFormat="1" applyFont="1" applyFill="1" applyBorder="1"/>
    <xf numFmtId="165" fontId="8" fillId="3" borderId="9" xfId="2" applyFont="1" applyFill="1" applyBorder="1"/>
    <xf numFmtId="167" fontId="8" fillId="3" borderId="9" xfId="2" applyNumberFormat="1" applyFont="1" applyFill="1" applyBorder="1"/>
    <xf numFmtId="167" fontId="8" fillId="3" borderId="7" xfId="2" applyNumberFormat="1" applyFont="1" applyFill="1" applyBorder="1"/>
    <xf numFmtId="165" fontId="7" fillId="3" borderId="10" xfId="2" applyFont="1" applyFill="1" applyBorder="1" applyAlignment="1">
      <alignment vertical="center"/>
    </xf>
    <xf numFmtId="167" fontId="7" fillId="0" borderId="10" xfId="2" applyNumberFormat="1" applyFont="1" applyBorder="1" applyAlignment="1">
      <alignment vertical="center"/>
    </xf>
    <xf numFmtId="167" fontId="7" fillId="3" borderId="5" xfId="2" applyNumberFormat="1" applyFont="1" applyFill="1" applyBorder="1" applyAlignment="1">
      <alignment vertical="center"/>
    </xf>
    <xf numFmtId="167" fontId="7" fillId="0" borderId="0" xfId="2" applyNumberFormat="1" applyFont="1" applyAlignment="1">
      <alignment vertical="center"/>
    </xf>
    <xf numFmtId="167" fontId="7" fillId="3" borderId="10" xfId="2" applyNumberFormat="1" applyFont="1" applyFill="1" applyBorder="1" applyAlignment="1">
      <alignment vertical="center"/>
    </xf>
    <xf numFmtId="165" fontId="10" fillId="0" borderId="0" xfId="2" applyFont="1" applyAlignment="1">
      <alignment vertical="center"/>
    </xf>
    <xf numFmtId="10" fontId="10" fillId="0" borderId="10" xfId="5" applyNumberFormat="1" applyFont="1" applyBorder="1" applyAlignment="1">
      <alignment horizontal="center" vertical="center"/>
    </xf>
    <xf numFmtId="165" fontId="7" fillId="3" borderId="11" xfId="2" applyFont="1" applyFill="1" applyBorder="1" applyAlignment="1">
      <alignment vertical="center"/>
    </xf>
    <xf numFmtId="167" fontId="7" fillId="3" borderId="11" xfId="2" applyNumberFormat="1" applyFont="1" applyFill="1" applyBorder="1" applyAlignment="1">
      <alignment vertical="center"/>
    </xf>
    <xf numFmtId="167" fontId="7" fillId="3" borderId="3" xfId="2" applyNumberFormat="1" applyFont="1" applyFill="1" applyBorder="1" applyAlignment="1">
      <alignment vertical="center"/>
    </xf>
    <xf numFmtId="165" fontId="8" fillId="3" borderId="10" xfId="2" applyFont="1" applyFill="1" applyBorder="1"/>
    <xf numFmtId="167" fontId="8" fillId="0" borderId="10" xfId="2" applyNumberFormat="1" applyFont="1" applyBorder="1"/>
    <xf numFmtId="167" fontId="8" fillId="3" borderId="10" xfId="2" applyNumberFormat="1" applyFont="1" applyFill="1" applyBorder="1"/>
    <xf numFmtId="165" fontId="7" fillId="3" borderId="10" xfId="2" applyFont="1" applyFill="1" applyBorder="1"/>
    <xf numFmtId="167" fontId="7" fillId="0" borderId="10" xfId="2" applyNumberFormat="1" applyFont="1" applyBorder="1"/>
    <xf numFmtId="167" fontId="7" fillId="3" borderId="10" xfId="2" applyNumberFormat="1" applyFont="1" applyFill="1" applyBorder="1"/>
    <xf numFmtId="167" fontId="7" fillId="0" borderId="0" xfId="2" applyNumberFormat="1" applyFont="1"/>
    <xf numFmtId="2" fontId="7" fillId="3" borderId="10" xfId="1" applyNumberFormat="1" applyFont="1" applyFill="1" applyBorder="1" applyAlignment="1">
      <alignment horizontal="right" vertical="center"/>
    </xf>
    <xf numFmtId="165" fontId="10" fillId="0" borderId="0" xfId="2" applyFont="1" applyAlignment="1">
      <alignment horizontal="right"/>
    </xf>
    <xf numFmtId="165" fontId="13" fillId="0" borderId="7" xfId="2" applyFont="1" applyBorder="1"/>
    <xf numFmtId="14" fontId="9" fillId="0" borderId="0" xfId="2" applyNumberFormat="1" applyFont="1" applyAlignment="1">
      <alignment horizontal="center"/>
    </xf>
    <xf numFmtId="165" fontId="8" fillId="3" borderId="3" xfId="2" applyFont="1" applyFill="1" applyBorder="1" applyAlignment="1">
      <alignment horizontal="center"/>
    </xf>
    <xf numFmtId="165" fontId="8" fillId="3" borderId="5" xfId="2" applyFont="1" applyFill="1" applyBorder="1" applyAlignment="1">
      <alignment vertical="center"/>
    </xf>
    <xf numFmtId="165" fontId="8" fillId="3" borderId="7" xfId="2" applyFont="1" applyFill="1" applyBorder="1"/>
    <xf numFmtId="167" fontId="8" fillId="0" borderId="5" xfId="2" applyNumberFormat="1" applyFont="1" applyBorder="1" applyAlignment="1">
      <alignment vertical="center"/>
    </xf>
    <xf numFmtId="167" fontId="8" fillId="0" borderId="7" xfId="2" applyNumberFormat="1" applyFont="1" applyBorder="1"/>
    <xf numFmtId="165" fontId="10" fillId="0" borderId="3" xfId="2" applyFont="1" applyBorder="1" applyAlignment="1">
      <alignment horizontal="center" vertical="center"/>
    </xf>
    <xf numFmtId="165" fontId="8" fillId="3" borderId="3" xfId="2" applyFont="1" applyFill="1" applyBorder="1"/>
    <xf numFmtId="165" fontId="8" fillId="3" borderId="5" xfId="2" applyFont="1" applyFill="1" applyBorder="1"/>
    <xf numFmtId="167" fontId="8" fillId="0" borderId="3" xfId="2" applyNumberFormat="1" applyFont="1" applyBorder="1"/>
    <xf numFmtId="167" fontId="8" fillId="0" borderId="5" xfId="2" applyNumberFormat="1" applyFont="1" applyBorder="1"/>
    <xf numFmtId="167" fontId="8" fillId="3" borderId="3" xfId="2" applyNumberFormat="1" applyFont="1" applyFill="1" applyBorder="1"/>
    <xf numFmtId="167" fontId="7" fillId="0" borderId="3" xfId="2" applyNumberFormat="1" applyFont="1" applyBorder="1" applyAlignment="1">
      <alignment vertical="center"/>
    </xf>
    <xf numFmtId="10" fontId="10" fillId="0" borderId="5" xfId="5" applyNumberFormat="1" applyFont="1" applyFill="1" applyBorder="1" applyAlignment="1">
      <alignment horizontal="center" vertical="center"/>
    </xf>
    <xf numFmtId="10" fontId="10" fillId="0" borderId="7" xfId="5" applyNumberFormat="1" applyFont="1" applyFill="1" applyBorder="1" applyAlignment="1">
      <alignment horizontal="center" vertical="center"/>
    </xf>
    <xf numFmtId="10" fontId="10" fillId="0" borderId="3" xfId="5" applyNumberFormat="1" applyFont="1" applyFill="1" applyBorder="1" applyAlignment="1">
      <alignment horizontal="center" vertical="center"/>
    </xf>
    <xf numFmtId="10" fontId="10" fillId="0" borderId="5" xfId="5" quotePrefix="1" applyNumberFormat="1" applyFont="1" applyFill="1" applyBorder="1" applyAlignment="1">
      <alignment horizontal="center" vertical="center"/>
    </xf>
    <xf numFmtId="10" fontId="10" fillId="0" borderId="10" xfId="5" applyNumberFormat="1" applyFont="1" applyFill="1" applyBorder="1" applyAlignment="1">
      <alignment horizontal="center" vertical="center"/>
    </xf>
    <xf numFmtId="165" fontId="11" fillId="0" borderId="2" xfId="2" applyFont="1" applyBorder="1" applyAlignment="1">
      <alignment horizontal="center"/>
    </xf>
    <xf numFmtId="164" fontId="12" fillId="0" borderId="11" xfId="0" applyFont="1" applyBorder="1" applyAlignment="1">
      <alignment horizontal="center"/>
    </xf>
  </cellXfs>
  <cellStyles count="6">
    <cellStyle name="Normal" xfId="0" builtinId="0"/>
    <cellStyle name="Normal_andrewes" xfId="1" xr:uid="{00000000-0005-0000-0000-000001000000}"/>
    <cellStyle name="Normal_xdefoe abated" xfId="2" xr:uid="{00000000-0005-0000-0000-000002000000}"/>
    <cellStyle name="Output Amounts" xfId="3" xr:uid="{00000000-0005-0000-0000-000003000000}"/>
    <cellStyle name="Output Line Items" xfId="4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_BEO/EXCEL/Revenue/New%20format%20schedule/second%20draf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Revenue\ANNEEM\ACTSERV\200405\rcc%20reconciliation%2004051F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rpoflondon.sharepoint.com/sites/BarbicanServiceChargeandRevenues/Shared%20Documents/General/Service%20Charge/Estimate/202526/A%20service%20charge%20estimate%202526.xlsx" TargetMode="External"/><Relationship Id="rId1" Type="http://schemas.openxmlformats.org/officeDocument/2006/relationships/externalLinkPath" Target="/sites/BarbicanServiceChargeandRevenues/Shared%20Documents/General/Service%20Charge/Estimate/202526/A%20service%20charge%20estimate%2025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 6 attribution to blocks "/>
      <sheetName val="new annex 6 attribution to bloc"/>
      <sheetName val="annex 6 b"/>
      <sheetName val="new annex 6b "/>
      <sheetName val="annex 7 Defoe"/>
      <sheetName val="annex 7 Seddon"/>
      <sheetName val="defoe"/>
      <sheetName val="54"/>
      <sheetName val="seddon"/>
      <sheetName val="31 4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 1"/>
      <sheetName val="Annex 2"/>
      <sheetName val="Annex 3 - Schedule Order "/>
      <sheetName val="annex 4 "/>
      <sheetName val="Reasons for Adjustments Annex 5"/>
      <sheetName val="annex 6 attribution to blocks "/>
      <sheetName val="Annex 6  b"/>
      <sheetName val="annex 6 EstWideTerrace Block %"/>
      <sheetName val="Annex 7 Typical flat"/>
      <sheetName val="annex 8 GL and SCS Capi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D"/>
      <sheetName val="BEN"/>
      <sheetName val="BRA"/>
      <sheetName val="BRE"/>
      <sheetName val="BRY"/>
      <sheetName val="BUN"/>
      <sheetName val="CRO"/>
      <sheetName val="DEF"/>
      <sheetName val="FRO"/>
      <sheetName val="GIL"/>
      <sheetName val="JTC"/>
      <sheetName val="LJM"/>
      <sheetName val="BLA"/>
      <sheetName val="LAU"/>
      <sheetName val="MOU"/>
      <sheetName val="SED"/>
      <sheetName val="SHA"/>
      <sheetName val="SPE"/>
      <sheetName val="THO"/>
      <sheetName val="WIL"/>
      <sheetName val="Postern"/>
      <sheetName val="2 wallside"/>
      <sheetName val="wall freehold"/>
      <sheetName val="SERVEST"/>
      <sheetName val="Sheet3"/>
      <sheetName val="Sheet2"/>
      <sheetName val="check"/>
      <sheetName val="Sheet1"/>
    </sheetNames>
    <sheetDataSet>
      <sheetData sheetId="0"/>
      <sheetData sheetId="1"/>
      <sheetData sheetId="2"/>
      <sheetData sheetId="3">
        <row r="8">
          <cell r="B8">
            <v>23466.700204743436</v>
          </cell>
          <cell r="C8">
            <v>46868.762027914723</v>
          </cell>
        </row>
        <row r="12">
          <cell r="B12">
            <v>12217</v>
          </cell>
          <cell r="C12">
            <v>13518</v>
          </cell>
        </row>
        <row r="13">
          <cell r="B13">
            <v>0</v>
          </cell>
          <cell r="C13">
            <v>0</v>
          </cell>
        </row>
        <row r="14">
          <cell r="B14">
            <v>9893.52</v>
          </cell>
          <cell r="C14">
            <v>13000</v>
          </cell>
        </row>
        <row r="15">
          <cell r="B15">
            <v>65713.301620708284</v>
          </cell>
          <cell r="C15">
            <v>71736.777739292767</v>
          </cell>
        </row>
        <row r="16">
          <cell r="B16">
            <v>31850</v>
          </cell>
          <cell r="C16">
            <v>33187</v>
          </cell>
        </row>
        <row r="17">
          <cell r="B17">
            <v>4386</v>
          </cell>
          <cell r="C17">
            <v>5564</v>
          </cell>
        </row>
        <row r="22">
          <cell r="B22">
            <v>9992</v>
          </cell>
          <cell r="C22">
            <v>9859</v>
          </cell>
        </row>
        <row r="23">
          <cell r="B23">
            <v>115602.22762716741</v>
          </cell>
          <cell r="C23">
            <v>58062.238973954074</v>
          </cell>
        </row>
        <row r="24">
          <cell r="B24">
            <v>13615</v>
          </cell>
          <cell r="C24">
            <v>13881</v>
          </cell>
        </row>
        <row r="25">
          <cell r="B25">
            <v>13187.37447887324</v>
          </cell>
          <cell r="C25">
            <v>15984.507099999999</v>
          </cell>
        </row>
        <row r="26">
          <cell r="B26">
            <v>39425.932817279012</v>
          </cell>
          <cell r="C26">
            <v>44400</v>
          </cell>
        </row>
        <row r="27">
          <cell r="B27">
            <v>122841.31083398375</v>
          </cell>
          <cell r="C27">
            <v>143375</v>
          </cell>
        </row>
        <row r="32">
          <cell r="B32">
            <v>6390</v>
          </cell>
          <cell r="C32">
            <v>6157</v>
          </cell>
        </row>
        <row r="40">
          <cell r="B40">
            <v>0</v>
          </cell>
          <cell r="C40">
            <v>0</v>
          </cell>
        </row>
      </sheetData>
      <sheetData sheetId="4">
        <row r="8">
          <cell r="B8">
            <v>11411.610996537669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4"/>
  <sheetViews>
    <sheetView showGridLines="0" topLeftCell="A14" workbookViewId="0">
      <selection activeCell="E27" sqref="E27"/>
    </sheetView>
  </sheetViews>
  <sheetFormatPr defaultColWidth="9.453125" defaultRowHeight="16"/>
  <cols>
    <col min="1" max="1" width="69.90625" style="12" customWidth="1"/>
    <col min="2" max="3" width="10.453125" style="12" customWidth="1"/>
    <col min="4" max="4" width="6" style="1" customWidth="1"/>
    <col min="5" max="5" width="10.36328125" style="12" customWidth="1"/>
    <col min="6" max="6" width="3.90625" style="1" customWidth="1"/>
    <col min="7" max="16384" width="9.453125" style="1"/>
  </cols>
  <sheetData>
    <row r="1" spans="1:5">
      <c r="A1" s="15"/>
      <c r="B1" s="3"/>
      <c r="C1" s="3"/>
      <c r="E1" s="38" t="s">
        <v>0</v>
      </c>
    </row>
    <row r="2" spans="1:5">
      <c r="A2" s="4" t="s">
        <v>41</v>
      </c>
      <c r="B2" s="5"/>
      <c r="C2" s="6"/>
      <c r="E2" s="45" t="s">
        <v>1</v>
      </c>
    </row>
    <row r="3" spans="1:5">
      <c r="A3" s="4" t="s">
        <v>2</v>
      </c>
      <c r="B3" s="7" t="s">
        <v>3</v>
      </c>
      <c r="C3" s="7" t="s">
        <v>3</v>
      </c>
      <c r="E3" s="45" t="s">
        <v>43</v>
      </c>
    </row>
    <row r="4" spans="1:5">
      <c r="A4" s="4" t="s">
        <v>4</v>
      </c>
      <c r="B4" s="7"/>
      <c r="C4" s="7"/>
      <c r="E4" s="49" t="s">
        <v>44</v>
      </c>
    </row>
    <row r="5" spans="1:5" ht="16.5" thickBot="1">
      <c r="A5" s="16"/>
      <c r="B5" s="8" t="s">
        <v>40</v>
      </c>
      <c r="C5" s="8" t="s">
        <v>42</v>
      </c>
      <c r="E5" s="86" t="s">
        <v>5</v>
      </c>
    </row>
    <row r="6" spans="1:5">
      <c r="A6" s="17"/>
      <c r="B6" s="21" t="s">
        <v>6</v>
      </c>
      <c r="C6" s="21" t="s">
        <v>6</v>
      </c>
      <c r="E6" s="93"/>
    </row>
    <row r="7" spans="1:5" ht="20.149999999999999" customHeight="1">
      <c r="A7" s="18" t="s">
        <v>7</v>
      </c>
      <c r="B7" s="6"/>
      <c r="C7" s="6"/>
      <c r="E7" s="54"/>
    </row>
    <row r="8" spans="1:5" ht="30" customHeight="1">
      <c r="A8" s="19" t="s">
        <v>8</v>
      </c>
      <c r="B8" s="22">
        <f>[3]BRE!$B8</f>
        <v>23466.700204743436</v>
      </c>
      <c r="C8" s="22">
        <f>[3]BRE!$C8</f>
        <v>46868.762027914723</v>
      </c>
      <c r="E8" s="100">
        <f>(C8-B8)/B8</f>
        <v>0.99724552744918593</v>
      </c>
    </row>
    <row r="9" spans="1:5" ht="12.75" customHeight="1" thickBot="1">
      <c r="A9" s="20"/>
      <c r="B9" s="23"/>
      <c r="C9" s="23"/>
      <c r="E9" s="101"/>
    </row>
    <row r="10" spans="1:5" ht="8.25" customHeight="1">
      <c r="A10" s="24"/>
      <c r="B10" s="3"/>
      <c r="C10" s="3"/>
      <c r="E10" s="102"/>
    </row>
    <row r="11" spans="1:5" ht="20.149999999999999" customHeight="1">
      <c r="A11" s="25" t="s">
        <v>9</v>
      </c>
      <c r="B11" s="5"/>
      <c r="C11" s="5"/>
      <c r="E11" s="100"/>
    </row>
    <row r="12" spans="1:5" ht="20.149999999999999" customHeight="1">
      <c r="A12" s="26" t="s">
        <v>10</v>
      </c>
      <c r="B12" s="22">
        <f>[3]BRE!$B12</f>
        <v>12217</v>
      </c>
      <c r="C12" s="22">
        <f>[3]BRE!$C12</f>
        <v>13518</v>
      </c>
      <c r="E12" s="100">
        <f t="shared" ref="E12:E17" si="0">(C12-B12)/B12</f>
        <v>0.10649095522632397</v>
      </c>
    </row>
    <row r="13" spans="1:5" ht="20.149999999999999" customHeight="1">
      <c r="A13" s="26" t="s">
        <v>11</v>
      </c>
      <c r="B13" s="22">
        <f>[3]BRE!$B13</f>
        <v>0</v>
      </c>
      <c r="C13" s="22">
        <f>[3]BRE!$C13</f>
        <v>0</v>
      </c>
      <c r="E13" s="103" t="s">
        <v>12</v>
      </c>
    </row>
    <row r="14" spans="1:5" ht="20.149999999999999" customHeight="1">
      <c r="A14" s="26" t="s">
        <v>13</v>
      </c>
      <c r="B14" s="22">
        <f>[3]BRE!$B14</f>
        <v>9893.52</v>
      </c>
      <c r="C14" s="22">
        <f>[3]BRE!$C14</f>
        <v>13000</v>
      </c>
      <c r="E14" s="100">
        <f t="shared" si="0"/>
        <v>0.31399138021654571</v>
      </c>
    </row>
    <row r="15" spans="1:5" ht="20.149999999999999" customHeight="1">
      <c r="A15" s="26" t="s">
        <v>14</v>
      </c>
      <c r="B15" s="22">
        <f>[3]BRE!$B15</f>
        <v>65713.301620708284</v>
      </c>
      <c r="C15" s="22">
        <f>[3]BRE!$C15</f>
        <v>71736.777739292767</v>
      </c>
      <c r="E15" s="100">
        <f t="shared" si="0"/>
        <v>9.1662965792701862E-2</v>
      </c>
    </row>
    <row r="16" spans="1:5" ht="20.149999999999999" customHeight="1">
      <c r="A16" s="26" t="s">
        <v>15</v>
      </c>
      <c r="B16" s="22">
        <f>[3]BRE!$B16</f>
        <v>31850</v>
      </c>
      <c r="C16" s="22">
        <f>[3]BRE!$C16</f>
        <v>33187</v>
      </c>
      <c r="E16" s="100">
        <f t="shared" si="0"/>
        <v>4.197802197802198E-2</v>
      </c>
    </row>
    <row r="17" spans="1:5" ht="20.149999999999999" customHeight="1">
      <c r="A17" s="26" t="s">
        <v>16</v>
      </c>
      <c r="B17" s="22">
        <f>[3]BRE!$B17</f>
        <v>4386</v>
      </c>
      <c r="C17" s="22">
        <f>[3]BRE!$C17</f>
        <v>5564</v>
      </c>
      <c r="E17" s="100">
        <f t="shared" si="0"/>
        <v>0.26858185134518925</v>
      </c>
    </row>
    <row r="18" spans="1:5" ht="11.25" customHeight="1">
      <c r="A18" s="26"/>
      <c r="B18" s="5"/>
      <c r="C18" s="5"/>
      <c r="E18" s="100"/>
    </row>
    <row r="19" spans="1:5" ht="20.149999999999999" customHeight="1" thickBot="1">
      <c r="A19" s="27" t="s">
        <v>17</v>
      </c>
      <c r="B19" s="23">
        <f>SUM(B12:B18)</f>
        <v>124059.82162070829</v>
      </c>
      <c r="C19" s="23">
        <f>SUM(C12:C18)</f>
        <v>137005.77773929277</v>
      </c>
      <c r="E19" s="100">
        <f>(C19-B19)/B19</f>
        <v>0.1043525288804987</v>
      </c>
    </row>
    <row r="20" spans="1:5" ht="11.25" customHeight="1">
      <c r="A20" s="24"/>
      <c r="B20" s="3"/>
      <c r="C20" s="3"/>
      <c r="E20" s="102"/>
    </row>
    <row r="21" spans="1:5" ht="20.149999999999999" customHeight="1">
      <c r="A21" s="25" t="s">
        <v>18</v>
      </c>
      <c r="B21" s="5"/>
      <c r="C21" s="5"/>
      <c r="E21" s="100"/>
    </row>
    <row r="22" spans="1:5" ht="20.149999999999999" customHeight="1">
      <c r="A22" s="26" t="s">
        <v>19</v>
      </c>
      <c r="B22" s="22">
        <f>[3]BRE!$B22</f>
        <v>9992</v>
      </c>
      <c r="C22" s="22">
        <f>[3]BRE!$C22</f>
        <v>9859</v>
      </c>
      <c r="E22" s="100">
        <f t="shared" ref="E22:E27" si="1">(C22-B22)/B22</f>
        <v>-1.3310648518815051E-2</v>
      </c>
    </row>
    <row r="23" spans="1:5" ht="19.5" customHeight="1">
      <c r="A23" s="26" t="s">
        <v>20</v>
      </c>
      <c r="B23" s="22">
        <f>[3]BRE!$B23</f>
        <v>115602.22762716741</v>
      </c>
      <c r="C23" s="22">
        <f>[3]BRE!$C23</f>
        <v>58062.238973954074</v>
      </c>
      <c r="E23" s="100">
        <f t="shared" si="1"/>
        <v>-0.49774117535855333</v>
      </c>
    </row>
    <row r="24" spans="1:5" ht="20.149999999999999" customHeight="1">
      <c r="A24" s="26" t="s">
        <v>21</v>
      </c>
      <c r="B24" s="22">
        <f>[3]BRE!$B24</f>
        <v>13615</v>
      </c>
      <c r="C24" s="22">
        <f>[3]BRE!$C24</f>
        <v>13881</v>
      </c>
      <c r="E24" s="100">
        <f t="shared" si="1"/>
        <v>1.9537275064267352E-2</v>
      </c>
    </row>
    <row r="25" spans="1:5" ht="20.149999999999999" customHeight="1">
      <c r="A25" s="26" t="s">
        <v>22</v>
      </c>
      <c r="B25" s="22">
        <f>[3]BRE!$B25</f>
        <v>13187.37447887324</v>
      </c>
      <c r="C25" s="22">
        <f>[3]BRE!$C25</f>
        <v>15984.507099999999</v>
      </c>
      <c r="E25" s="100">
        <f t="shared" si="1"/>
        <v>0.21210686218154262</v>
      </c>
    </row>
    <row r="26" spans="1:5" ht="18.75" customHeight="1">
      <c r="A26" s="28" t="s">
        <v>23</v>
      </c>
      <c r="B26" s="22">
        <f>[3]BRE!$B26</f>
        <v>39425.932817279012</v>
      </c>
      <c r="C26" s="22">
        <f>[3]BRE!$C26</f>
        <v>44400</v>
      </c>
      <c r="E26" s="100">
        <f t="shared" si="1"/>
        <v>0.12616232076926351</v>
      </c>
    </row>
    <row r="27" spans="1:5" ht="20.149999999999999" customHeight="1">
      <c r="A27" s="26" t="s">
        <v>24</v>
      </c>
      <c r="B27" s="22">
        <f>[3]BRE!$B27</f>
        <v>122841.31083398375</v>
      </c>
      <c r="C27" s="22">
        <f>[3]BRE!$C27</f>
        <v>143375</v>
      </c>
      <c r="E27" s="100">
        <f t="shared" si="1"/>
        <v>0.16715621989549509</v>
      </c>
    </row>
    <row r="28" spans="1:5" ht="10.5" customHeight="1">
      <c r="A28" s="26"/>
      <c r="B28" s="5"/>
      <c r="C28" s="5"/>
      <c r="E28" s="100"/>
    </row>
    <row r="29" spans="1:5" ht="20.149999999999999" customHeight="1" thickBot="1">
      <c r="A29" s="27" t="s">
        <v>17</v>
      </c>
      <c r="B29" s="23">
        <f>SUM(B22:B28)</f>
        <v>314663.84575730341</v>
      </c>
      <c r="C29" s="23">
        <f>SUM(C22:C28)</f>
        <v>285561.7460739541</v>
      </c>
      <c r="E29" s="101">
        <f>(C29-B29)/B29</f>
        <v>-9.2486315398927099E-2</v>
      </c>
    </row>
    <row r="30" spans="1:5" ht="12" customHeight="1">
      <c r="A30" s="24"/>
      <c r="B30" s="3"/>
      <c r="C30" s="3"/>
      <c r="E30" s="54"/>
    </row>
    <row r="31" spans="1:5" ht="20.149999999999999" customHeight="1">
      <c r="A31" s="25" t="s">
        <v>25</v>
      </c>
      <c r="B31" s="5"/>
      <c r="C31" s="5"/>
      <c r="E31" s="54"/>
    </row>
    <row r="32" spans="1:5" ht="20.149999999999999" customHeight="1">
      <c r="A32" s="26" t="s">
        <v>26</v>
      </c>
      <c r="B32" s="22">
        <f>[3]BRE!$B32</f>
        <v>6390</v>
      </c>
      <c r="C32" s="22">
        <f>[3]BRE!$C32</f>
        <v>6157</v>
      </c>
      <c r="E32" s="100">
        <f>(C32-B32)/B32</f>
        <v>-3.6463223787167452E-2</v>
      </c>
    </row>
    <row r="33" spans="1:5" ht="10.5" customHeight="1" thickBot="1">
      <c r="A33" s="29"/>
      <c r="B33" s="23"/>
      <c r="C33" s="23"/>
      <c r="E33" s="54"/>
    </row>
    <row r="34" spans="1:5" s="2" customFormat="1" ht="19.5" customHeight="1" thickBot="1">
      <c r="A34" s="30" t="s">
        <v>27</v>
      </c>
      <c r="B34" s="9">
        <f>B32+B29+B19+B8</f>
        <v>468580.36758275511</v>
      </c>
      <c r="C34" s="9">
        <f>C32+C29+C19+C8</f>
        <v>475593.28584116162</v>
      </c>
      <c r="E34" s="104">
        <f>(C34-B34)/B34</f>
        <v>1.4966308329526791E-2</v>
      </c>
    </row>
    <row r="35" spans="1:5" s="2" customFormat="1" ht="23.25" customHeight="1">
      <c r="A35" s="31" t="s">
        <v>28</v>
      </c>
      <c r="B35" s="34"/>
      <c r="C35" s="34"/>
      <c r="E35" s="72"/>
    </row>
    <row r="36" spans="1:5" s="2" customFormat="1" ht="23.25" customHeight="1">
      <c r="A36" s="32"/>
      <c r="B36" s="35"/>
      <c r="C36" s="35"/>
      <c r="E36" s="12"/>
    </row>
    <row r="37" spans="1:5" ht="20.149999999999999" customHeight="1">
      <c r="A37" s="26" t="s">
        <v>39</v>
      </c>
      <c r="B37" s="22">
        <f>[3]BRE!$B$40</f>
        <v>0</v>
      </c>
      <c r="C37" s="22">
        <f>[3]BRE!$C$40</f>
        <v>0</v>
      </c>
    </row>
    <row r="38" spans="1:5" ht="20.149999999999999" customHeight="1" thickBot="1">
      <c r="A38" s="33"/>
      <c r="B38" s="36"/>
      <c r="C38" s="36"/>
    </row>
    <row r="39" spans="1:5" s="2" customFormat="1" ht="20.149999999999999" customHeight="1" thickBot="1">
      <c r="A39" s="30" t="s">
        <v>29</v>
      </c>
      <c r="B39" s="10">
        <f>SUM(B37:B38)</f>
        <v>0</v>
      </c>
      <c r="C39" s="10">
        <f>SUM(C37:C38)</f>
        <v>0</v>
      </c>
      <c r="E39" s="12"/>
    </row>
    <row r="40" spans="1:5" ht="16.5" thickBot="1">
      <c r="A40" s="37" t="s">
        <v>30</v>
      </c>
      <c r="B40" s="11">
        <f>B34+B39</f>
        <v>468580.36758275511</v>
      </c>
      <c r="C40" s="11">
        <f>C34+C39</f>
        <v>475593.28584116162</v>
      </c>
    </row>
    <row r="41" spans="1:5">
      <c r="E41" s="72"/>
    </row>
    <row r="42" spans="1:5">
      <c r="A42" s="13" t="s">
        <v>31</v>
      </c>
    </row>
    <row r="43" spans="1:5">
      <c r="A43" s="14"/>
    </row>
    <row r="44" spans="1:5">
      <c r="A44" s="14"/>
    </row>
  </sheetData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4"/>
  <sheetViews>
    <sheetView showGridLines="0" tabSelected="1" workbookViewId="0">
      <selection activeCell="A47" sqref="A47"/>
    </sheetView>
  </sheetViews>
  <sheetFormatPr defaultColWidth="9.453125" defaultRowHeight="16"/>
  <cols>
    <col min="1" max="1" width="70.26953125" style="12" customWidth="1"/>
    <col min="2" max="3" width="10.453125" style="12" customWidth="1"/>
    <col min="4" max="4" width="14.26953125" style="12" customWidth="1"/>
    <col min="5" max="5" width="10.453125" style="12" customWidth="1"/>
    <col min="6" max="6" width="4" style="12" customWidth="1"/>
    <col min="7" max="7" width="10.453125" style="12" customWidth="1"/>
    <col min="8" max="8" width="3.36328125" style="12" customWidth="1"/>
    <col min="9" max="9" width="10.36328125" style="12" customWidth="1"/>
    <col min="10" max="10" width="4" style="1" customWidth="1"/>
    <col min="11" max="16384" width="9.453125" style="1"/>
  </cols>
  <sheetData>
    <row r="1" spans="1:9">
      <c r="A1" s="15"/>
      <c r="B1" s="105" t="s">
        <v>32</v>
      </c>
      <c r="C1" s="106"/>
      <c r="D1" s="105" t="s">
        <v>33</v>
      </c>
      <c r="E1" s="106"/>
      <c r="G1" s="3"/>
      <c r="I1" s="38" t="s">
        <v>0</v>
      </c>
    </row>
    <row r="2" spans="1:9">
      <c r="A2" s="4" t="s">
        <v>41</v>
      </c>
      <c r="B2" s="39"/>
      <c r="C2" s="40"/>
      <c r="D2" s="41" t="s">
        <v>36</v>
      </c>
      <c r="E2" s="42">
        <v>7.2199999999999999E-3</v>
      </c>
      <c r="F2" s="43"/>
      <c r="G2" s="44"/>
      <c r="I2" s="45" t="s">
        <v>1</v>
      </c>
    </row>
    <row r="3" spans="1:9">
      <c r="A3" s="4" t="s">
        <v>2</v>
      </c>
      <c r="B3" s="46" t="s">
        <v>3</v>
      </c>
      <c r="C3" s="47" t="s">
        <v>3</v>
      </c>
      <c r="D3" s="46" t="s">
        <v>3</v>
      </c>
      <c r="E3" s="47" t="s">
        <v>3</v>
      </c>
      <c r="F3" s="48"/>
      <c r="G3" s="7" t="s">
        <v>34</v>
      </c>
      <c r="I3" s="45" t="s">
        <v>43</v>
      </c>
    </row>
    <row r="4" spans="1:9">
      <c r="A4" s="4" t="s">
        <v>4</v>
      </c>
      <c r="B4" s="46"/>
      <c r="C4" s="47"/>
      <c r="D4" s="46"/>
      <c r="E4" s="47"/>
      <c r="F4" s="48"/>
      <c r="G4" s="7" t="s">
        <v>35</v>
      </c>
      <c r="I4" s="49" t="s">
        <v>44</v>
      </c>
    </row>
    <row r="5" spans="1:9" ht="16.5" thickBot="1">
      <c r="A5" s="16"/>
      <c r="B5" s="50" t="s">
        <v>40</v>
      </c>
      <c r="C5" s="51" t="s">
        <v>42</v>
      </c>
      <c r="D5" s="50" t="s">
        <v>40</v>
      </c>
      <c r="E5" s="51" t="s">
        <v>42</v>
      </c>
      <c r="F5" s="87"/>
      <c r="G5" s="8" t="s">
        <v>42</v>
      </c>
      <c r="I5" s="86" t="s">
        <v>5</v>
      </c>
    </row>
    <row r="6" spans="1:9">
      <c r="A6" s="17"/>
      <c r="B6" s="21" t="s">
        <v>6</v>
      </c>
      <c r="C6" s="88" t="s">
        <v>6</v>
      </c>
      <c r="D6" s="21" t="s">
        <v>6</v>
      </c>
      <c r="E6" s="88" t="s">
        <v>6</v>
      </c>
      <c r="F6" s="52"/>
      <c r="G6" s="88" t="s">
        <v>6</v>
      </c>
      <c r="I6" s="93"/>
    </row>
    <row r="7" spans="1:9" ht="20.149999999999999" customHeight="1">
      <c r="A7" s="18" t="s">
        <v>7</v>
      </c>
      <c r="B7" s="6"/>
      <c r="C7" s="53"/>
      <c r="D7" s="6"/>
      <c r="E7" s="53"/>
      <c r="F7" s="52"/>
      <c r="G7" s="53"/>
      <c r="I7" s="54"/>
    </row>
    <row r="8" spans="1:9" ht="30" customHeight="1">
      <c r="A8" s="19" t="s">
        <v>8</v>
      </c>
      <c r="B8" s="22">
        <f>BRE!B8</f>
        <v>23466.700204743436</v>
      </c>
      <c r="C8" s="89">
        <f>BRE!C8</f>
        <v>46868.762027914723</v>
      </c>
      <c r="D8" s="91">
        <f>B8*E2</f>
        <v>169.42957547824761</v>
      </c>
      <c r="E8" s="57">
        <f>C8*E2</f>
        <v>338.39246184154428</v>
      </c>
      <c r="F8" s="56"/>
      <c r="G8" s="57">
        <f>E8/4</f>
        <v>84.598115460386069</v>
      </c>
      <c r="I8" s="58">
        <f>(C8-B8)/B8</f>
        <v>0.99724552744918593</v>
      </c>
    </row>
    <row r="9" spans="1:9" ht="12.75" customHeight="1" thickBot="1">
      <c r="A9" s="20"/>
      <c r="B9" s="23"/>
      <c r="C9" s="90"/>
      <c r="D9" s="92"/>
      <c r="E9" s="66"/>
      <c r="F9" s="59"/>
      <c r="G9" s="66"/>
      <c r="I9" s="60"/>
    </row>
    <row r="10" spans="1:9" ht="8.25" customHeight="1">
      <c r="A10" s="24"/>
      <c r="B10" s="3"/>
      <c r="C10" s="94"/>
      <c r="D10" s="96"/>
      <c r="E10" s="98"/>
      <c r="F10" s="59"/>
      <c r="G10" s="98"/>
      <c r="I10" s="58"/>
    </row>
    <row r="11" spans="1:9" ht="20.149999999999999" customHeight="1">
      <c r="A11" s="25" t="s">
        <v>9</v>
      </c>
      <c r="B11" s="5"/>
      <c r="C11" s="95"/>
      <c r="D11" s="97"/>
      <c r="E11" s="63"/>
      <c r="F11" s="59"/>
      <c r="G11" s="63"/>
      <c r="I11" s="58"/>
    </row>
    <row r="12" spans="1:9" ht="20.149999999999999" customHeight="1">
      <c r="A12" s="26" t="s">
        <v>10</v>
      </c>
      <c r="B12" s="22">
        <f>BRE!B12</f>
        <v>12217</v>
      </c>
      <c r="C12" s="89">
        <f>BRE!C12</f>
        <v>13518</v>
      </c>
      <c r="D12" s="97">
        <f t="shared" ref="D12:D17" si="0">B12*E$2</f>
        <v>88.206739999999996</v>
      </c>
      <c r="E12" s="63">
        <f t="shared" ref="E12:E17" si="1">C12*E$2</f>
        <v>97.599959999999996</v>
      </c>
      <c r="F12" s="59"/>
      <c r="G12" s="63">
        <f t="shared" ref="G12:G17" si="2">E12/4</f>
        <v>24.399989999999999</v>
      </c>
      <c r="I12" s="58"/>
    </row>
    <row r="13" spans="1:9" ht="20.149999999999999" customHeight="1">
      <c r="A13" s="26" t="s">
        <v>11</v>
      </c>
      <c r="B13" s="22">
        <f>BRE!B13</f>
        <v>0</v>
      </c>
      <c r="C13" s="89">
        <f>BRE!C13</f>
        <v>0</v>
      </c>
      <c r="D13" s="97">
        <f t="shared" si="0"/>
        <v>0</v>
      </c>
      <c r="E13" s="63">
        <f t="shared" si="1"/>
        <v>0</v>
      </c>
      <c r="F13" s="59"/>
      <c r="G13" s="63">
        <f t="shared" si="2"/>
        <v>0</v>
      </c>
      <c r="I13" s="58"/>
    </row>
    <row r="14" spans="1:9" ht="20.149999999999999" customHeight="1">
      <c r="A14" s="26" t="s">
        <v>13</v>
      </c>
      <c r="B14" s="22">
        <f>BRE!B14</f>
        <v>9893.52</v>
      </c>
      <c r="C14" s="89">
        <f>BRE!C14</f>
        <v>13000</v>
      </c>
      <c r="D14" s="97">
        <f t="shared" si="0"/>
        <v>71.431214400000002</v>
      </c>
      <c r="E14" s="63">
        <f t="shared" si="1"/>
        <v>93.86</v>
      </c>
      <c r="F14" s="59"/>
      <c r="G14" s="63">
        <f t="shared" si="2"/>
        <v>23.465</v>
      </c>
      <c r="I14" s="58"/>
    </row>
    <row r="15" spans="1:9" ht="20.149999999999999" customHeight="1">
      <c r="A15" s="26" t="s">
        <v>14</v>
      </c>
      <c r="B15" s="22">
        <f>BRE!B15</f>
        <v>65713.301620708284</v>
      </c>
      <c r="C15" s="89">
        <f>BRE!C15</f>
        <v>71736.777739292767</v>
      </c>
      <c r="D15" s="97">
        <f t="shared" si="0"/>
        <v>474.45003770151379</v>
      </c>
      <c r="E15" s="63">
        <f t="shared" si="1"/>
        <v>517.93953527769372</v>
      </c>
      <c r="F15" s="59"/>
      <c r="G15" s="63">
        <f t="shared" si="2"/>
        <v>129.48488381942343</v>
      </c>
      <c r="I15" s="58"/>
    </row>
    <row r="16" spans="1:9" ht="20.149999999999999" customHeight="1">
      <c r="A16" s="26" t="s">
        <v>15</v>
      </c>
      <c r="B16" s="22">
        <f>BRE!B16</f>
        <v>31850</v>
      </c>
      <c r="C16" s="89">
        <f>BRE!C16</f>
        <v>33187</v>
      </c>
      <c r="D16" s="97">
        <f t="shared" si="0"/>
        <v>229.95699999999999</v>
      </c>
      <c r="E16" s="63">
        <f t="shared" si="1"/>
        <v>239.61014</v>
      </c>
      <c r="F16" s="59"/>
      <c r="G16" s="63">
        <f t="shared" si="2"/>
        <v>59.902535</v>
      </c>
      <c r="I16" s="58"/>
    </row>
    <row r="17" spans="1:9" ht="20.149999999999999" customHeight="1">
      <c r="A17" s="26" t="s">
        <v>16</v>
      </c>
      <c r="B17" s="22">
        <f>BRE!B17</f>
        <v>4386</v>
      </c>
      <c r="C17" s="89">
        <f>BRE!C17</f>
        <v>5564</v>
      </c>
      <c r="D17" s="97">
        <f t="shared" si="0"/>
        <v>31.666920000000001</v>
      </c>
      <c r="E17" s="63">
        <f t="shared" si="1"/>
        <v>40.172080000000001</v>
      </c>
      <c r="F17" s="59"/>
      <c r="G17" s="63">
        <f t="shared" si="2"/>
        <v>10.04302</v>
      </c>
      <c r="I17" s="58"/>
    </row>
    <row r="18" spans="1:9" ht="11.25" customHeight="1">
      <c r="A18" s="26"/>
      <c r="B18" s="5"/>
      <c r="C18" s="95"/>
      <c r="D18" s="97"/>
      <c r="E18" s="63"/>
      <c r="F18" s="59"/>
      <c r="G18" s="63"/>
      <c r="I18" s="58"/>
    </row>
    <row r="19" spans="1:9" ht="20.149999999999999" customHeight="1" thickBot="1">
      <c r="A19" s="27" t="s">
        <v>17</v>
      </c>
      <c r="B19" s="23">
        <f>BRE!B19</f>
        <v>124059.82162070829</v>
      </c>
      <c r="C19" s="90">
        <f>SUM(C12:C18)</f>
        <v>137005.77773929277</v>
      </c>
      <c r="D19" s="92">
        <f>SUM(D12:D18)</f>
        <v>895.7119121015138</v>
      </c>
      <c r="E19" s="66">
        <f>SUM(E12:E18)</f>
        <v>989.1817152776938</v>
      </c>
      <c r="F19" s="59"/>
      <c r="G19" s="66">
        <f>SUM(G12:G18)</f>
        <v>247.29542881942345</v>
      </c>
      <c r="I19" s="60">
        <f>(C19-B19)/B19</f>
        <v>0.1043525288804987</v>
      </c>
    </row>
    <row r="20" spans="1:9" ht="11.25" customHeight="1">
      <c r="A20" s="24"/>
      <c r="B20" s="3"/>
      <c r="C20" s="94"/>
      <c r="D20" s="96"/>
      <c r="E20" s="98"/>
      <c r="F20" s="59"/>
      <c r="G20" s="98"/>
      <c r="I20" s="58"/>
    </row>
    <row r="21" spans="1:9" ht="20.149999999999999" customHeight="1">
      <c r="A21" s="25" t="s">
        <v>18</v>
      </c>
      <c r="B21" s="5"/>
      <c r="C21" s="95"/>
      <c r="D21" s="97"/>
      <c r="E21" s="63"/>
      <c r="F21" s="59"/>
      <c r="G21" s="63"/>
      <c r="I21" s="58"/>
    </row>
    <row r="22" spans="1:9" ht="20.149999999999999" customHeight="1">
      <c r="A22" s="26" t="s">
        <v>19</v>
      </c>
      <c r="B22" s="22">
        <f>BRE!B22</f>
        <v>9992</v>
      </c>
      <c r="C22" s="89">
        <f>BRE!C22</f>
        <v>9859</v>
      </c>
      <c r="D22" s="97">
        <f t="shared" ref="D22:D27" si="3">B22*E$2</f>
        <v>72.142240000000001</v>
      </c>
      <c r="E22" s="63">
        <f t="shared" ref="E22:E27" si="4">C22*E$2</f>
        <v>71.181979999999996</v>
      </c>
      <c r="F22" s="59"/>
      <c r="G22" s="63">
        <f t="shared" ref="G22:G27" si="5">E22/4</f>
        <v>17.795494999999999</v>
      </c>
      <c r="I22" s="58"/>
    </row>
    <row r="23" spans="1:9" ht="19.5" customHeight="1">
      <c r="A23" s="26" t="s">
        <v>20</v>
      </c>
      <c r="B23" s="22">
        <f>BRE!B23</f>
        <v>115602.22762716741</v>
      </c>
      <c r="C23" s="89">
        <f>BRE!C23</f>
        <v>58062.238973954074</v>
      </c>
      <c r="D23" s="97">
        <f t="shared" si="3"/>
        <v>834.64808346814868</v>
      </c>
      <c r="E23" s="63">
        <f t="shared" si="4"/>
        <v>419.20936539194838</v>
      </c>
      <c r="F23" s="59"/>
      <c r="G23" s="63">
        <f t="shared" si="5"/>
        <v>104.8023413479871</v>
      </c>
      <c r="I23" s="58"/>
    </row>
    <row r="24" spans="1:9" ht="20.149999999999999" customHeight="1">
      <c r="A24" s="26" t="s">
        <v>21</v>
      </c>
      <c r="B24" s="22">
        <f>BRE!B24</f>
        <v>13615</v>
      </c>
      <c r="C24" s="89">
        <f>BRE!C24</f>
        <v>13881</v>
      </c>
      <c r="D24" s="97">
        <f t="shared" si="3"/>
        <v>98.300299999999993</v>
      </c>
      <c r="E24" s="63">
        <f t="shared" si="4"/>
        <v>100.22082</v>
      </c>
      <c r="F24" s="59"/>
      <c r="G24" s="63">
        <f t="shared" si="5"/>
        <v>25.055205000000001</v>
      </c>
      <c r="I24" s="58"/>
    </row>
    <row r="25" spans="1:9" ht="20.149999999999999" customHeight="1">
      <c r="A25" s="26" t="s">
        <v>22</v>
      </c>
      <c r="B25" s="22">
        <f>BRE!B25</f>
        <v>13187.37447887324</v>
      </c>
      <c r="C25" s="89">
        <f>BRE!C25</f>
        <v>15984.507099999999</v>
      </c>
      <c r="D25" s="97">
        <f t="shared" si="3"/>
        <v>95.212843737464794</v>
      </c>
      <c r="E25" s="63">
        <f t="shared" si="4"/>
        <v>115.40814126199999</v>
      </c>
      <c r="F25" s="59"/>
      <c r="G25" s="63">
        <f t="shared" si="5"/>
        <v>28.852035315499997</v>
      </c>
      <c r="I25" s="58"/>
    </row>
    <row r="26" spans="1:9" ht="18.75" customHeight="1">
      <c r="A26" s="28" t="s">
        <v>23</v>
      </c>
      <c r="B26" s="22">
        <f>BRE!B26</f>
        <v>39425.932817279012</v>
      </c>
      <c r="C26" s="89">
        <f>BRE!C26</f>
        <v>44400</v>
      </c>
      <c r="D26" s="97">
        <f t="shared" si="3"/>
        <v>284.65523494075444</v>
      </c>
      <c r="E26" s="63">
        <f t="shared" si="4"/>
        <v>320.56799999999998</v>
      </c>
      <c r="F26" s="59"/>
      <c r="G26" s="63">
        <f t="shared" si="5"/>
        <v>80.141999999999996</v>
      </c>
      <c r="I26" s="58"/>
    </row>
    <row r="27" spans="1:9" ht="20.149999999999999" customHeight="1">
      <c r="A27" s="26" t="s">
        <v>24</v>
      </c>
      <c r="B27" s="22">
        <f>BRE!B27</f>
        <v>122841.31083398375</v>
      </c>
      <c r="C27" s="89">
        <f>BRE!C27</f>
        <v>143375</v>
      </c>
      <c r="D27" s="97">
        <f t="shared" si="3"/>
        <v>886.9142642213626</v>
      </c>
      <c r="E27" s="63">
        <f t="shared" si="4"/>
        <v>1035.1675</v>
      </c>
      <c r="F27" s="59"/>
      <c r="G27" s="63">
        <f t="shared" si="5"/>
        <v>258.791875</v>
      </c>
      <c r="I27" s="58"/>
    </row>
    <row r="28" spans="1:9" ht="10.5" customHeight="1">
      <c r="A28" s="26"/>
      <c r="B28" s="5"/>
      <c r="C28" s="95"/>
      <c r="D28" s="97"/>
      <c r="E28" s="63"/>
      <c r="F28" s="59"/>
      <c r="G28" s="63"/>
      <c r="I28" s="58"/>
    </row>
    <row r="29" spans="1:9" ht="20.149999999999999" customHeight="1" thickBot="1">
      <c r="A29" s="27" t="s">
        <v>17</v>
      </c>
      <c r="B29" s="23">
        <f>SUM(B22:B28)</f>
        <v>314663.84575730341</v>
      </c>
      <c r="C29" s="90">
        <f>SUM(C22:C28)</f>
        <v>285561.7460739541</v>
      </c>
      <c r="D29" s="92">
        <f>SUM(D22:D28)</f>
        <v>2271.8729663677304</v>
      </c>
      <c r="E29" s="66">
        <f>SUM(E22:E28)</f>
        <v>2061.7558066539482</v>
      </c>
      <c r="F29" s="59"/>
      <c r="G29" s="66">
        <f>SUM(G22:G28)</f>
        <v>515.43895166348705</v>
      </c>
      <c r="I29" s="60">
        <f>(C29-B29)/B29</f>
        <v>-9.2486315398927099E-2</v>
      </c>
    </row>
    <row r="30" spans="1:9" ht="12" customHeight="1">
      <c r="A30" s="24"/>
      <c r="B30" s="3"/>
      <c r="C30" s="61"/>
      <c r="D30" s="96"/>
      <c r="E30" s="62"/>
      <c r="F30" s="59"/>
      <c r="G30" s="63"/>
      <c r="I30" s="54"/>
    </row>
    <row r="31" spans="1:9" ht="20.149999999999999" customHeight="1">
      <c r="A31" s="25" t="s">
        <v>25</v>
      </c>
      <c r="B31" s="5"/>
      <c r="C31" s="61"/>
      <c r="D31" s="97"/>
      <c r="E31" s="62"/>
      <c r="F31" s="59"/>
      <c r="G31" s="63"/>
      <c r="I31" s="54"/>
    </row>
    <row r="32" spans="1:9" ht="20.149999999999999" customHeight="1">
      <c r="A32" s="26" t="s">
        <v>26</v>
      </c>
      <c r="B32" s="22">
        <f>BRE!B32</f>
        <v>6390</v>
      </c>
      <c r="C32" s="55">
        <f>BRE!C32</f>
        <v>6157</v>
      </c>
      <c r="D32" s="97">
        <f>B32*E$2</f>
        <v>46.135799999999996</v>
      </c>
      <c r="E32" s="62">
        <f>C32*E$2</f>
        <v>44.453539999999997</v>
      </c>
      <c r="F32" s="59"/>
      <c r="G32" s="63">
        <f>E32/4</f>
        <v>11.113384999999999</v>
      </c>
      <c r="I32" s="58">
        <f>(C32-B32)/B32</f>
        <v>-3.6463223787167452E-2</v>
      </c>
    </row>
    <row r="33" spans="1:9" ht="10.5" customHeight="1" thickBot="1">
      <c r="A33" s="29"/>
      <c r="B33" s="23"/>
      <c r="C33" s="64"/>
      <c r="D33" s="92"/>
      <c r="E33" s="65"/>
      <c r="F33" s="59"/>
      <c r="G33" s="66"/>
      <c r="I33" s="54"/>
    </row>
    <row r="34" spans="1:9" s="2" customFormat="1" ht="19.5" customHeight="1" thickBot="1">
      <c r="A34" s="30" t="s">
        <v>27</v>
      </c>
      <c r="B34" s="9">
        <f>BRE!B34</f>
        <v>468580.36758275511</v>
      </c>
      <c r="C34" s="67">
        <f>C8+C19+C29+C32</f>
        <v>475593.28584116162</v>
      </c>
      <c r="D34" s="68">
        <f>D8+D19+D29+D32</f>
        <v>3383.1502539474918</v>
      </c>
      <c r="E34" s="69">
        <f>E8+E19+E29+E32</f>
        <v>3433.7835237731865</v>
      </c>
      <c r="F34" s="70"/>
      <c r="G34" s="71">
        <f>G8+G19+G29+G32</f>
        <v>858.44588094329663</v>
      </c>
      <c r="H34" s="72"/>
      <c r="I34" s="73">
        <f>(C34-B34)/B34</f>
        <v>1.4966308329526791E-2</v>
      </c>
    </row>
    <row r="35" spans="1:9" s="2" customFormat="1" ht="23.25" customHeight="1">
      <c r="A35" s="31" t="s">
        <v>28</v>
      </c>
      <c r="B35" s="34"/>
      <c r="C35" s="74"/>
      <c r="D35" s="99"/>
      <c r="E35" s="75"/>
      <c r="F35" s="70"/>
      <c r="G35" s="76"/>
      <c r="H35" s="72"/>
      <c r="I35" s="72"/>
    </row>
    <row r="36" spans="1:9" ht="20.149999999999999" customHeight="1">
      <c r="A36" s="26"/>
      <c r="B36" s="22"/>
      <c r="C36" s="55"/>
      <c r="D36" s="97"/>
      <c r="E36" s="62"/>
      <c r="F36" s="59"/>
      <c r="G36" s="63"/>
    </row>
    <row r="37" spans="1:9" ht="20.149999999999999" customHeight="1">
      <c r="A37" s="26" t="s">
        <v>39</v>
      </c>
      <c r="B37" s="22">
        <f>BRE!B37</f>
        <v>0</v>
      </c>
      <c r="C37" s="55">
        <f>BRE!C37</f>
        <v>0</v>
      </c>
      <c r="D37" s="97">
        <f t="shared" ref="D37:E37" si="6">B37*$E$2</f>
        <v>0</v>
      </c>
      <c r="E37" s="62">
        <f t="shared" si="6"/>
        <v>0</v>
      </c>
      <c r="F37" s="59"/>
      <c r="G37" s="63">
        <f t="shared" ref="G37" si="7">E37/4</f>
        <v>0</v>
      </c>
    </row>
    <row r="38" spans="1:9" ht="20.149999999999999" customHeight="1" thickBot="1">
      <c r="A38" s="33"/>
      <c r="B38" s="36"/>
      <c r="C38" s="55"/>
      <c r="D38" s="92"/>
      <c r="E38" s="62"/>
      <c r="F38" s="59"/>
      <c r="G38" s="63"/>
    </row>
    <row r="39" spans="1:9" s="2" customFormat="1" ht="20.149999999999999" customHeight="1" thickBot="1">
      <c r="A39" s="30" t="s">
        <v>29</v>
      </c>
      <c r="B39" s="10">
        <f>SUM(B35:B38)</f>
        <v>0</v>
      </c>
      <c r="C39" s="77">
        <f>SUM(C37:C38)</f>
        <v>0</v>
      </c>
      <c r="D39" s="78">
        <f>SUM(D35:D38)</f>
        <v>0</v>
      </c>
      <c r="E39" s="79">
        <f>SUM(E37:E38)</f>
        <v>0</v>
      </c>
      <c r="F39" s="59"/>
      <c r="G39" s="79">
        <f>SUM(G37:G38)</f>
        <v>0</v>
      </c>
      <c r="H39" s="72"/>
      <c r="I39" s="12"/>
    </row>
    <row r="40" spans="1:9" ht="16.5" thickBot="1">
      <c r="A40" s="37" t="s">
        <v>30</v>
      </c>
      <c r="B40" s="11">
        <f>B34+B39</f>
        <v>468580.36758275511</v>
      </c>
      <c r="C40" s="80">
        <f>C34+C39</f>
        <v>475593.28584116162</v>
      </c>
      <c r="D40" s="81">
        <f>D34+D39</f>
        <v>3383.1502539474918</v>
      </c>
      <c r="E40" s="82">
        <f>E34+E39</f>
        <v>3433.7835237731865</v>
      </c>
      <c r="F40" s="83"/>
      <c r="G40" s="82">
        <f>G34+G39</f>
        <v>858.44588094329663</v>
      </c>
    </row>
    <row r="41" spans="1:9" ht="16.5" thickBot="1">
      <c r="I41" s="72"/>
    </row>
    <row r="42" spans="1:9" ht="16.5" thickBot="1">
      <c r="A42" s="13"/>
      <c r="E42" s="84">
        <f>ROUND(E40,0)</f>
        <v>3434</v>
      </c>
      <c r="F42" s="85"/>
      <c r="G42" s="84">
        <f>E42/4</f>
        <v>858.5</v>
      </c>
    </row>
    <row r="43" spans="1:9">
      <c r="A43" s="14"/>
    </row>
    <row r="44" spans="1:9">
      <c r="A44" s="14"/>
    </row>
  </sheetData>
  <mergeCells count="2">
    <mergeCell ref="B1:C1"/>
    <mergeCell ref="D1:E1"/>
  </mergeCells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4"/>
  <sheetViews>
    <sheetView showGridLines="0" workbookViewId="0">
      <selection activeCell="J4" sqref="J4"/>
    </sheetView>
  </sheetViews>
  <sheetFormatPr defaultColWidth="9.453125" defaultRowHeight="16"/>
  <cols>
    <col min="1" max="1" width="69.453125" style="12" customWidth="1"/>
    <col min="2" max="3" width="10.453125" style="12" customWidth="1"/>
    <col min="4" max="4" width="14.26953125" style="12" customWidth="1"/>
    <col min="5" max="5" width="10.453125" style="12" customWidth="1"/>
    <col min="6" max="6" width="4" style="12" customWidth="1"/>
    <col min="7" max="7" width="10.453125" style="12" customWidth="1"/>
    <col min="8" max="8" width="3.36328125" style="12" customWidth="1"/>
    <col min="9" max="9" width="10.36328125" style="12" customWidth="1"/>
    <col min="10" max="10" width="4" style="1" customWidth="1"/>
    <col min="11" max="16384" width="9.453125" style="1"/>
  </cols>
  <sheetData>
    <row r="1" spans="1:9">
      <c r="A1" s="15"/>
      <c r="B1" s="105" t="s">
        <v>32</v>
      </c>
      <c r="C1" s="106"/>
      <c r="D1" s="105" t="s">
        <v>33</v>
      </c>
      <c r="E1" s="106"/>
      <c r="G1" s="3"/>
      <c r="I1" s="38" t="s">
        <v>0</v>
      </c>
    </row>
    <row r="2" spans="1:9">
      <c r="A2" s="4" t="s">
        <v>41</v>
      </c>
      <c r="B2" s="39"/>
      <c r="C2" s="40"/>
      <c r="D2" s="41" t="s">
        <v>37</v>
      </c>
      <c r="E2" s="42">
        <v>8.8500000000000002E-3</v>
      </c>
      <c r="F2" s="43"/>
      <c r="G2" s="44"/>
      <c r="I2" s="45" t="s">
        <v>1</v>
      </c>
    </row>
    <row r="3" spans="1:9">
      <c r="A3" s="4" t="s">
        <v>2</v>
      </c>
      <c r="B3" s="46" t="s">
        <v>3</v>
      </c>
      <c r="C3" s="47" t="s">
        <v>3</v>
      </c>
      <c r="D3" s="46" t="s">
        <v>3</v>
      </c>
      <c r="E3" s="47" t="s">
        <v>3</v>
      </c>
      <c r="F3" s="48"/>
      <c r="G3" s="7" t="s">
        <v>34</v>
      </c>
      <c r="I3" s="45" t="s">
        <v>43</v>
      </c>
    </row>
    <row r="4" spans="1:9">
      <c r="A4" s="4" t="s">
        <v>4</v>
      </c>
      <c r="B4" s="46"/>
      <c r="C4" s="47"/>
      <c r="D4" s="46"/>
      <c r="E4" s="47"/>
      <c r="F4" s="48"/>
      <c r="G4" s="7" t="s">
        <v>35</v>
      </c>
      <c r="I4" s="49" t="s">
        <v>44</v>
      </c>
    </row>
    <row r="5" spans="1:9" ht="16.5" thickBot="1">
      <c r="A5" s="16"/>
      <c r="B5" s="50" t="s">
        <v>40</v>
      </c>
      <c r="C5" s="51" t="s">
        <v>42</v>
      </c>
      <c r="D5" s="50" t="s">
        <v>40</v>
      </c>
      <c r="E5" s="51" t="s">
        <v>42</v>
      </c>
      <c r="F5" s="87"/>
      <c r="G5" s="8" t="s">
        <v>42</v>
      </c>
      <c r="I5" s="86" t="s">
        <v>5</v>
      </c>
    </row>
    <row r="6" spans="1:9">
      <c r="A6" s="17"/>
      <c r="B6" s="21" t="s">
        <v>6</v>
      </c>
      <c r="C6" s="88" t="s">
        <v>6</v>
      </c>
      <c r="D6" s="21" t="s">
        <v>6</v>
      </c>
      <c r="E6" s="88" t="s">
        <v>6</v>
      </c>
      <c r="F6" s="52"/>
      <c r="G6" s="88" t="s">
        <v>6</v>
      </c>
      <c r="I6" s="93"/>
    </row>
    <row r="7" spans="1:9" ht="20.149999999999999" customHeight="1">
      <c r="A7" s="18" t="s">
        <v>7</v>
      </c>
      <c r="B7" s="6"/>
      <c r="C7" s="53"/>
      <c r="D7" s="6"/>
      <c r="E7" s="53"/>
      <c r="F7" s="52"/>
      <c r="G7" s="53"/>
      <c r="I7" s="54"/>
    </row>
    <row r="8" spans="1:9" ht="30" customHeight="1">
      <c r="A8" s="19" t="s">
        <v>8</v>
      </c>
      <c r="B8" s="22">
        <f>BRE!B8</f>
        <v>23466.700204743436</v>
      </c>
      <c r="C8" s="89">
        <f>BRE!C8</f>
        <v>46868.762027914723</v>
      </c>
      <c r="D8" s="91">
        <f>B8*E2</f>
        <v>207.68029681197942</v>
      </c>
      <c r="E8" s="57">
        <f>C8*E2</f>
        <v>414.7885439470453</v>
      </c>
      <c r="F8" s="56"/>
      <c r="G8" s="57">
        <f>E8/4</f>
        <v>103.69713598676132</v>
      </c>
      <c r="I8" s="58">
        <f>(C8-B8)/B8</f>
        <v>0.99724552744918593</v>
      </c>
    </row>
    <row r="9" spans="1:9" ht="12.75" customHeight="1" thickBot="1">
      <c r="A9" s="20"/>
      <c r="B9" s="23"/>
      <c r="C9" s="90"/>
      <c r="D9" s="92"/>
      <c r="E9" s="66"/>
      <c r="F9" s="59"/>
      <c r="G9" s="66"/>
      <c r="I9" s="60"/>
    </row>
    <row r="10" spans="1:9" ht="8.25" customHeight="1">
      <c r="A10" s="24"/>
      <c r="B10" s="3"/>
      <c r="C10" s="94"/>
      <c r="D10" s="96"/>
      <c r="E10" s="98"/>
      <c r="F10" s="59"/>
      <c r="G10" s="98"/>
      <c r="I10" s="58"/>
    </row>
    <row r="11" spans="1:9" ht="20.149999999999999" customHeight="1">
      <c r="A11" s="25" t="s">
        <v>9</v>
      </c>
      <c r="B11" s="5"/>
      <c r="C11" s="95"/>
      <c r="D11" s="97"/>
      <c r="E11" s="63"/>
      <c r="F11" s="59"/>
      <c r="G11" s="63"/>
      <c r="I11" s="58"/>
    </row>
    <row r="12" spans="1:9" ht="20.149999999999999" customHeight="1">
      <c r="A12" s="26" t="s">
        <v>10</v>
      </c>
      <c r="B12" s="22">
        <f>BRE!B12</f>
        <v>12217</v>
      </c>
      <c r="C12" s="89">
        <f>BRE!C12</f>
        <v>13518</v>
      </c>
      <c r="D12" s="97">
        <f t="shared" ref="D12:D17" si="0">B12*E$2</f>
        <v>108.12045000000001</v>
      </c>
      <c r="E12" s="63">
        <f t="shared" ref="E12:E17" si="1">C12*E$2</f>
        <v>119.6343</v>
      </c>
      <c r="F12" s="59"/>
      <c r="G12" s="63">
        <f t="shared" ref="G12:G17" si="2">E12/4</f>
        <v>29.908574999999999</v>
      </c>
      <c r="I12" s="58"/>
    </row>
    <row r="13" spans="1:9" ht="20.149999999999999" customHeight="1">
      <c r="A13" s="26" t="s">
        <v>11</v>
      </c>
      <c r="B13" s="22">
        <f>BRE!B13</f>
        <v>0</v>
      </c>
      <c r="C13" s="89">
        <f>BRE!C13</f>
        <v>0</v>
      </c>
      <c r="D13" s="97">
        <f t="shared" si="0"/>
        <v>0</v>
      </c>
      <c r="E13" s="63">
        <f t="shared" si="1"/>
        <v>0</v>
      </c>
      <c r="F13" s="59"/>
      <c r="G13" s="63">
        <f t="shared" si="2"/>
        <v>0</v>
      </c>
      <c r="I13" s="58"/>
    </row>
    <row r="14" spans="1:9" ht="20.149999999999999" customHeight="1">
      <c r="A14" s="26" t="s">
        <v>13</v>
      </c>
      <c r="B14" s="22">
        <f>BRE!B14</f>
        <v>9893.52</v>
      </c>
      <c r="C14" s="89">
        <f>BRE!C14</f>
        <v>13000</v>
      </c>
      <c r="D14" s="97">
        <f t="shared" si="0"/>
        <v>87.557652000000004</v>
      </c>
      <c r="E14" s="63">
        <f t="shared" si="1"/>
        <v>115.05</v>
      </c>
      <c r="F14" s="59"/>
      <c r="G14" s="63">
        <f t="shared" si="2"/>
        <v>28.762499999999999</v>
      </c>
      <c r="I14" s="58"/>
    </row>
    <row r="15" spans="1:9" ht="20.149999999999999" customHeight="1">
      <c r="A15" s="26" t="s">
        <v>14</v>
      </c>
      <c r="B15" s="22">
        <f>BRE!B15</f>
        <v>65713.301620708284</v>
      </c>
      <c r="C15" s="89">
        <f>BRE!C15</f>
        <v>71736.777739292767</v>
      </c>
      <c r="D15" s="97">
        <f t="shared" si="0"/>
        <v>581.56271934326833</v>
      </c>
      <c r="E15" s="63">
        <f t="shared" si="1"/>
        <v>634.87048299274102</v>
      </c>
      <c r="F15" s="59"/>
      <c r="G15" s="63">
        <f t="shared" si="2"/>
        <v>158.71762074818525</v>
      </c>
      <c r="I15" s="58"/>
    </row>
    <row r="16" spans="1:9" ht="20.149999999999999" customHeight="1">
      <c r="A16" s="26" t="s">
        <v>15</v>
      </c>
      <c r="B16" s="22">
        <f>BRE!B16</f>
        <v>31850</v>
      </c>
      <c r="C16" s="89">
        <f>BRE!C16</f>
        <v>33187</v>
      </c>
      <c r="D16" s="97">
        <f t="shared" si="0"/>
        <v>281.8725</v>
      </c>
      <c r="E16" s="63">
        <f t="shared" si="1"/>
        <v>293.70495</v>
      </c>
      <c r="F16" s="59"/>
      <c r="G16" s="63">
        <f t="shared" si="2"/>
        <v>73.426237499999999</v>
      </c>
      <c r="I16" s="58"/>
    </row>
    <row r="17" spans="1:9" ht="20.149999999999999" customHeight="1">
      <c r="A17" s="26" t="s">
        <v>16</v>
      </c>
      <c r="B17" s="22">
        <f>BRE!B17</f>
        <v>4386</v>
      </c>
      <c r="C17" s="89">
        <f>BRE!C17</f>
        <v>5564</v>
      </c>
      <c r="D17" s="97">
        <f t="shared" si="0"/>
        <v>38.816099999999999</v>
      </c>
      <c r="E17" s="63">
        <f t="shared" si="1"/>
        <v>49.241399999999999</v>
      </c>
      <c r="F17" s="59"/>
      <c r="G17" s="63">
        <f t="shared" si="2"/>
        <v>12.31035</v>
      </c>
      <c r="I17" s="58"/>
    </row>
    <row r="18" spans="1:9" ht="11.25" customHeight="1">
      <c r="A18" s="26"/>
      <c r="B18" s="5"/>
      <c r="C18" s="95"/>
      <c r="D18" s="97"/>
      <c r="E18" s="63"/>
      <c r="F18" s="59"/>
      <c r="G18" s="63"/>
      <c r="I18" s="58"/>
    </row>
    <row r="19" spans="1:9" ht="20.149999999999999" customHeight="1" thickBot="1">
      <c r="A19" s="27" t="s">
        <v>17</v>
      </c>
      <c r="B19" s="23">
        <f>BRE!B19</f>
        <v>124059.82162070829</v>
      </c>
      <c r="C19" s="90">
        <f>SUM(C12:C18)</f>
        <v>137005.77773929277</v>
      </c>
      <c r="D19" s="92">
        <f>SUM(D12:D18)</f>
        <v>1097.9294213432684</v>
      </c>
      <c r="E19" s="66">
        <f>SUM(E12:E18)</f>
        <v>1212.5011329927411</v>
      </c>
      <c r="F19" s="59"/>
      <c r="G19" s="66">
        <f>SUM(G12:G18)</f>
        <v>303.12528324818527</v>
      </c>
      <c r="I19" s="60">
        <f>(C19-B19)/B19</f>
        <v>0.1043525288804987</v>
      </c>
    </row>
    <row r="20" spans="1:9" ht="11.25" customHeight="1">
      <c r="A20" s="24"/>
      <c r="B20" s="3"/>
      <c r="C20" s="94"/>
      <c r="D20" s="96"/>
      <c r="E20" s="98"/>
      <c r="F20" s="59"/>
      <c r="G20" s="98"/>
      <c r="I20" s="58"/>
    </row>
    <row r="21" spans="1:9" ht="20.149999999999999" customHeight="1">
      <c r="A21" s="25" t="s">
        <v>18</v>
      </c>
      <c r="B21" s="5"/>
      <c r="C21" s="95"/>
      <c r="D21" s="97"/>
      <c r="E21" s="63"/>
      <c r="F21" s="59"/>
      <c r="G21" s="63"/>
      <c r="I21" s="58"/>
    </row>
    <row r="22" spans="1:9" ht="20.149999999999999" customHeight="1">
      <c r="A22" s="26" t="s">
        <v>19</v>
      </c>
      <c r="B22" s="22">
        <f>BRE!B22</f>
        <v>9992</v>
      </c>
      <c r="C22" s="89">
        <f>BRE!C22</f>
        <v>9859</v>
      </c>
      <c r="D22" s="97">
        <f t="shared" ref="D22:D27" si="3">B22*E$2</f>
        <v>88.429200000000009</v>
      </c>
      <c r="E22" s="63">
        <f t="shared" ref="E22:E27" si="4">C22*E$2</f>
        <v>87.25215</v>
      </c>
      <c r="F22" s="59"/>
      <c r="G22" s="63">
        <f t="shared" ref="G22:G27" si="5">E22/4</f>
        <v>21.8130375</v>
      </c>
      <c r="I22" s="58"/>
    </row>
    <row r="23" spans="1:9" ht="19.5" customHeight="1">
      <c r="A23" s="26" t="s">
        <v>20</v>
      </c>
      <c r="B23" s="22">
        <f>BRE!B23</f>
        <v>115602.22762716741</v>
      </c>
      <c r="C23" s="89">
        <f>BRE!C23</f>
        <v>58062.238973954074</v>
      </c>
      <c r="D23" s="97">
        <f t="shared" si="3"/>
        <v>1023.0797145004316</v>
      </c>
      <c r="E23" s="63">
        <f t="shared" si="4"/>
        <v>513.85081491949359</v>
      </c>
      <c r="F23" s="59"/>
      <c r="G23" s="63">
        <f t="shared" si="5"/>
        <v>128.4627037298734</v>
      </c>
      <c r="I23" s="58"/>
    </row>
    <row r="24" spans="1:9" ht="20.149999999999999" customHeight="1">
      <c r="A24" s="26" t="s">
        <v>21</v>
      </c>
      <c r="B24" s="22">
        <f>BRE!B24</f>
        <v>13615</v>
      </c>
      <c r="C24" s="89">
        <f>BRE!C24</f>
        <v>13881</v>
      </c>
      <c r="D24" s="97">
        <f t="shared" si="3"/>
        <v>120.49275</v>
      </c>
      <c r="E24" s="63">
        <f t="shared" si="4"/>
        <v>122.84685</v>
      </c>
      <c r="F24" s="59"/>
      <c r="G24" s="63">
        <f t="shared" si="5"/>
        <v>30.711712500000001</v>
      </c>
      <c r="I24" s="58"/>
    </row>
    <row r="25" spans="1:9" ht="20.149999999999999" customHeight="1">
      <c r="A25" s="26" t="s">
        <v>22</v>
      </c>
      <c r="B25" s="22">
        <f>BRE!B25</f>
        <v>13187.37447887324</v>
      </c>
      <c r="C25" s="89">
        <f>BRE!C25</f>
        <v>15984.507099999999</v>
      </c>
      <c r="D25" s="97">
        <f t="shared" si="3"/>
        <v>116.70826413802818</v>
      </c>
      <c r="E25" s="63">
        <f t="shared" si="4"/>
        <v>141.462887835</v>
      </c>
      <c r="F25" s="59"/>
      <c r="G25" s="63">
        <f t="shared" si="5"/>
        <v>35.365721958750001</v>
      </c>
      <c r="I25" s="58"/>
    </row>
    <row r="26" spans="1:9" ht="18.75" customHeight="1">
      <c r="A26" s="28" t="s">
        <v>23</v>
      </c>
      <c r="B26" s="22">
        <f>BRE!B26</f>
        <v>39425.932817279012</v>
      </c>
      <c r="C26" s="89">
        <f>BRE!C26</f>
        <v>44400</v>
      </c>
      <c r="D26" s="97">
        <f t="shared" si="3"/>
        <v>348.91950543291927</v>
      </c>
      <c r="E26" s="63">
        <f t="shared" si="4"/>
        <v>392.94</v>
      </c>
      <c r="F26" s="59"/>
      <c r="G26" s="63">
        <f t="shared" si="5"/>
        <v>98.234999999999999</v>
      </c>
      <c r="I26" s="58"/>
    </row>
    <row r="27" spans="1:9" ht="20.149999999999999" customHeight="1">
      <c r="A27" s="26" t="s">
        <v>24</v>
      </c>
      <c r="B27" s="22">
        <f>BRE!B27</f>
        <v>122841.31083398375</v>
      </c>
      <c r="C27" s="89">
        <f>BRE!C27</f>
        <v>143375</v>
      </c>
      <c r="D27" s="97">
        <f t="shared" si="3"/>
        <v>1087.1456008807563</v>
      </c>
      <c r="E27" s="63">
        <f t="shared" si="4"/>
        <v>1268.8687500000001</v>
      </c>
      <c r="F27" s="59"/>
      <c r="G27" s="63">
        <f t="shared" si="5"/>
        <v>317.21718750000002</v>
      </c>
      <c r="I27" s="58"/>
    </row>
    <row r="28" spans="1:9" ht="10.5" customHeight="1">
      <c r="A28" s="26"/>
      <c r="B28" s="5"/>
      <c r="C28" s="95"/>
      <c r="D28" s="97"/>
      <c r="E28" s="63"/>
      <c r="F28" s="59"/>
      <c r="G28" s="63"/>
      <c r="I28" s="58"/>
    </row>
    <row r="29" spans="1:9" ht="20.149999999999999" customHeight="1" thickBot="1">
      <c r="A29" s="27" t="s">
        <v>17</v>
      </c>
      <c r="B29" s="23">
        <f>SUM(B22:B28)</f>
        <v>314663.84575730341</v>
      </c>
      <c r="C29" s="90">
        <f>SUM(C22:C28)</f>
        <v>285561.7460739541</v>
      </c>
      <c r="D29" s="92">
        <f>SUM(D22:D28)</f>
        <v>2784.7750349521357</v>
      </c>
      <c r="E29" s="66">
        <f>SUM(E22:E28)</f>
        <v>2527.2214527544938</v>
      </c>
      <c r="F29" s="59"/>
      <c r="G29" s="66">
        <f>SUM(G22:G28)</f>
        <v>631.80536318862346</v>
      </c>
      <c r="I29" s="60">
        <f>(C29-B29)/B29</f>
        <v>-9.2486315398927099E-2</v>
      </c>
    </row>
    <row r="30" spans="1:9" ht="12" customHeight="1">
      <c r="A30" s="24"/>
      <c r="B30" s="3"/>
      <c r="C30" s="61"/>
      <c r="D30" s="96"/>
      <c r="E30" s="62"/>
      <c r="F30" s="59"/>
      <c r="G30" s="63"/>
      <c r="I30" s="54"/>
    </row>
    <row r="31" spans="1:9" ht="20.149999999999999" customHeight="1">
      <c r="A31" s="25" t="s">
        <v>25</v>
      </c>
      <c r="B31" s="5"/>
      <c r="C31" s="61"/>
      <c r="D31" s="97"/>
      <c r="E31" s="62"/>
      <c r="F31" s="59"/>
      <c r="G31" s="63"/>
      <c r="I31" s="54"/>
    </row>
    <row r="32" spans="1:9" ht="20.149999999999999" customHeight="1">
      <c r="A32" s="26" t="s">
        <v>26</v>
      </c>
      <c r="B32" s="22">
        <f>BRE!B32</f>
        <v>6390</v>
      </c>
      <c r="C32" s="55">
        <f>BRE!C32</f>
        <v>6157</v>
      </c>
      <c r="D32" s="97">
        <f>B32*E$2</f>
        <v>56.551500000000004</v>
      </c>
      <c r="E32" s="62">
        <f>C32*E$2</f>
        <v>54.489449999999998</v>
      </c>
      <c r="F32" s="59"/>
      <c r="G32" s="63">
        <f>E32/4</f>
        <v>13.622362499999999</v>
      </c>
      <c r="I32" s="58">
        <f>(C32-B32)/B32</f>
        <v>-3.6463223787167452E-2</v>
      </c>
    </row>
    <row r="33" spans="1:9" ht="10.5" customHeight="1" thickBot="1">
      <c r="A33" s="29"/>
      <c r="B33" s="23"/>
      <c r="C33" s="64"/>
      <c r="D33" s="92"/>
      <c r="E33" s="65"/>
      <c r="F33" s="59"/>
      <c r="G33" s="66"/>
      <c r="I33" s="54"/>
    </row>
    <row r="34" spans="1:9" s="2" customFormat="1" ht="19.5" customHeight="1" thickBot="1">
      <c r="A34" s="30" t="s">
        <v>27</v>
      </c>
      <c r="B34" s="9">
        <f>BRE!B34</f>
        <v>468580.36758275511</v>
      </c>
      <c r="C34" s="67">
        <f>C8+C19+C29+C32</f>
        <v>475593.28584116162</v>
      </c>
      <c r="D34" s="68">
        <f>D8+D19+D29+D32</f>
        <v>4146.936253107383</v>
      </c>
      <c r="E34" s="69">
        <f>E8+E19+E29+E32</f>
        <v>4209.0005796942805</v>
      </c>
      <c r="F34" s="70"/>
      <c r="G34" s="71">
        <f>G8+G19+G29+G32</f>
        <v>1052.2501449235701</v>
      </c>
      <c r="H34" s="72"/>
      <c r="I34" s="73">
        <f>(C34-B34)/B34</f>
        <v>1.4966308329526791E-2</v>
      </c>
    </row>
    <row r="35" spans="1:9" s="2" customFormat="1" ht="23.25" customHeight="1">
      <c r="A35" s="31" t="s">
        <v>28</v>
      </c>
      <c r="B35" s="34"/>
      <c r="C35" s="74"/>
      <c r="D35" s="99"/>
      <c r="E35" s="75"/>
      <c r="F35" s="70"/>
      <c r="G35" s="76"/>
      <c r="H35" s="72"/>
      <c r="I35" s="72"/>
    </row>
    <row r="36" spans="1:9" ht="20.149999999999999" customHeight="1">
      <c r="A36" s="26"/>
      <c r="B36" s="22"/>
      <c r="C36" s="55"/>
      <c r="D36" s="97"/>
      <c r="E36" s="62"/>
      <c r="F36" s="59"/>
      <c r="G36" s="63"/>
    </row>
    <row r="37" spans="1:9" ht="20.149999999999999" customHeight="1">
      <c r="A37" s="26" t="s">
        <v>39</v>
      </c>
      <c r="B37" s="22">
        <f>BRE!B37</f>
        <v>0</v>
      </c>
      <c r="C37" s="55">
        <f>BRE!C37</f>
        <v>0</v>
      </c>
      <c r="D37" s="97">
        <f t="shared" ref="D37:E37" si="6">B37*$E$2</f>
        <v>0</v>
      </c>
      <c r="E37" s="62">
        <f t="shared" si="6"/>
        <v>0</v>
      </c>
      <c r="F37" s="59"/>
      <c r="G37" s="63">
        <f t="shared" ref="G37" si="7">E37/4</f>
        <v>0</v>
      </c>
    </row>
    <row r="38" spans="1:9" ht="20.149999999999999" customHeight="1" thickBot="1">
      <c r="A38" s="33"/>
      <c r="B38" s="36"/>
      <c r="C38" s="55"/>
      <c r="D38" s="92"/>
      <c r="E38" s="62"/>
      <c r="F38" s="59"/>
      <c r="G38" s="63"/>
    </row>
    <row r="39" spans="1:9" s="2" customFormat="1" ht="20.149999999999999" customHeight="1" thickBot="1">
      <c r="A39" s="30" t="s">
        <v>29</v>
      </c>
      <c r="B39" s="10">
        <f>SUM(B35:B38)</f>
        <v>0</v>
      </c>
      <c r="C39" s="77">
        <f>SUM(C37:C38)</f>
        <v>0</v>
      </c>
      <c r="D39" s="78">
        <f>SUM(D35:D38)</f>
        <v>0</v>
      </c>
      <c r="E39" s="79">
        <f>SUM(E37:E38)</f>
        <v>0</v>
      </c>
      <c r="F39" s="59"/>
      <c r="G39" s="79">
        <f>SUM(G37:G38)</f>
        <v>0</v>
      </c>
      <c r="H39" s="72"/>
      <c r="I39" s="12"/>
    </row>
    <row r="40" spans="1:9" ht="16.5" thickBot="1">
      <c r="A40" s="37" t="s">
        <v>30</v>
      </c>
      <c r="B40" s="11">
        <f>B34+B39</f>
        <v>468580.36758275511</v>
      </c>
      <c r="C40" s="80">
        <f>C34+C39</f>
        <v>475593.28584116162</v>
      </c>
      <c r="D40" s="81">
        <f>D34+D39</f>
        <v>4146.936253107383</v>
      </c>
      <c r="E40" s="82">
        <f>E34+E39</f>
        <v>4209.0005796942805</v>
      </c>
      <c r="F40" s="83"/>
      <c r="G40" s="82">
        <f>G34+G39</f>
        <v>1052.2501449235701</v>
      </c>
    </row>
    <row r="41" spans="1:9" ht="16.5" thickBot="1">
      <c r="I41" s="72"/>
    </row>
    <row r="42" spans="1:9" ht="16.5" thickBot="1">
      <c r="A42" s="13"/>
      <c r="E42" s="84">
        <f>ROUND(E40,0)</f>
        <v>4209</v>
      </c>
      <c r="F42" s="85"/>
      <c r="G42" s="84">
        <f>E42/4</f>
        <v>1052.25</v>
      </c>
    </row>
    <row r="43" spans="1:9">
      <c r="A43" s="14"/>
    </row>
    <row r="44" spans="1:9">
      <c r="A44" s="14"/>
    </row>
  </sheetData>
  <mergeCells count="2">
    <mergeCell ref="B1:C1"/>
    <mergeCell ref="D1:E1"/>
  </mergeCells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4"/>
  <sheetViews>
    <sheetView showGridLines="0" topLeftCell="A38" zoomScale="80" zoomScaleNormal="80" workbookViewId="0">
      <selection activeCell="J4" sqref="J4"/>
    </sheetView>
  </sheetViews>
  <sheetFormatPr defaultColWidth="9.453125" defaultRowHeight="16"/>
  <cols>
    <col min="1" max="1" width="68.90625" style="12" customWidth="1"/>
    <col min="2" max="3" width="10.453125" style="12" customWidth="1"/>
    <col min="4" max="4" width="14.26953125" style="12" customWidth="1"/>
    <col min="5" max="5" width="10.453125" style="12" customWidth="1"/>
    <col min="6" max="6" width="4" style="12" customWidth="1"/>
    <col min="7" max="7" width="10.453125" style="12" customWidth="1"/>
    <col min="8" max="8" width="3.36328125" style="12" customWidth="1"/>
    <col min="9" max="9" width="10.36328125" style="12" customWidth="1"/>
    <col min="10" max="10" width="3.7265625" style="1" customWidth="1"/>
    <col min="11" max="16384" width="9.453125" style="1"/>
  </cols>
  <sheetData>
    <row r="1" spans="1:9">
      <c r="A1" s="15"/>
      <c r="B1" s="105" t="s">
        <v>32</v>
      </c>
      <c r="C1" s="106"/>
      <c r="D1" s="105" t="s">
        <v>33</v>
      </c>
      <c r="E1" s="106"/>
      <c r="G1" s="3"/>
      <c r="I1" s="38" t="s">
        <v>0</v>
      </c>
    </row>
    <row r="2" spans="1:9">
      <c r="A2" s="4" t="s">
        <v>41</v>
      </c>
      <c r="B2" s="39"/>
      <c r="C2" s="40"/>
      <c r="D2" s="41" t="s">
        <v>38</v>
      </c>
      <c r="E2" s="42">
        <v>1.4803999999999999E-2</v>
      </c>
      <c r="F2" s="43"/>
      <c r="G2" s="44"/>
      <c r="I2" s="45" t="s">
        <v>1</v>
      </c>
    </row>
    <row r="3" spans="1:9">
      <c r="A3" s="4" t="s">
        <v>2</v>
      </c>
      <c r="B3" s="46" t="s">
        <v>3</v>
      </c>
      <c r="C3" s="47" t="s">
        <v>3</v>
      </c>
      <c r="D3" s="46" t="s">
        <v>3</v>
      </c>
      <c r="E3" s="47" t="s">
        <v>3</v>
      </c>
      <c r="F3" s="48"/>
      <c r="G3" s="7" t="s">
        <v>34</v>
      </c>
      <c r="I3" s="45" t="s">
        <v>43</v>
      </c>
    </row>
    <row r="4" spans="1:9">
      <c r="A4" s="4" t="s">
        <v>4</v>
      </c>
      <c r="B4" s="46"/>
      <c r="C4" s="47"/>
      <c r="D4" s="46"/>
      <c r="E4" s="47"/>
      <c r="F4" s="48"/>
      <c r="G4" s="7" t="s">
        <v>35</v>
      </c>
      <c r="I4" s="49" t="s">
        <v>44</v>
      </c>
    </row>
    <row r="5" spans="1:9" ht="16.5" thickBot="1">
      <c r="A5" s="16"/>
      <c r="B5" s="50" t="s">
        <v>40</v>
      </c>
      <c r="C5" s="51" t="s">
        <v>42</v>
      </c>
      <c r="D5" s="50" t="s">
        <v>40</v>
      </c>
      <c r="E5" s="51" t="s">
        <v>42</v>
      </c>
      <c r="F5" s="87"/>
      <c r="G5" s="8" t="s">
        <v>42</v>
      </c>
      <c r="I5" s="86" t="s">
        <v>5</v>
      </c>
    </row>
    <row r="6" spans="1:9">
      <c r="A6" s="17"/>
      <c r="B6" s="21" t="s">
        <v>6</v>
      </c>
      <c r="C6" s="88" t="s">
        <v>6</v>
      </c>
      <c r="D6" s="21" t="s">
        <v>6</v>
      </c>
      <c r="E6" s="88" t="s">
        <v>6</v>
      </c>
      <c r="F6" s="52"/>
      <c r="G6" s="88" t="s">
        <v>6</v>
      </c>
      <c r="I6" s="93"/>
    </row>
    <row r="7" spans="1:9" ht="20.149999999999999" customHeight="1">
      <c r="A7" s="18" t="s">
        <v>7</v>
      </c>
      <c r="B7" s="6"/>
      <c r="C7" s="53"/>
      <c r="D7" s="6"/>
      <c r="E7" s="53"/>
      <c r="F7" s="52"/>
      <c r="G7" s="53"/>
      <c r="I7" s="54"/>
    </row>
    <row r="8" spans="1:9" ht="30" customHeight="1">
      <c r="A8" s="19" t="s">
        <v>8</v>
      </c>
      <c r="B8" s="22">
        <f>BRE!B8</f>
        <v>23466.700204743436</v>
      </c>
      <c r="C8" s="89">
        <f>BRE!C8</f>
        <v>46868.762027914723</v>
      </c>
      <c r="D8" s="91">
        <f>B8*E2</f>
        <v>347.40102983102184</v>
      </c>
      <c r="E8" s="57">
        <f>C8*E2</f>
        <v>693.84515306124956</v>
      </c>
      <c r="F8" s="56"/>
      <c r="G8" s="57">
        <f>E8/4</f>
        <v>173.46128826531239</v>
      </c>
      <c r="I8" s="58">
        <f>(C8-B8)/B8</f>
        <v>0.99724552744918593</v>
      </c>
    </row>
    <row r="9" spans="1:9" ht="12.75" customHeight="1" thickBot="1">
      <c r="A9" s="20"/>
      <c r="B9" s="23"/>
      <c r="C9" s="90"/>
      <c r="D9" s="92"/>
      <c r="E9" s="66"/>
      <c r="F9" s="59"/>
      <c r="G9" s="66"/>
      <c r="I9" s="60"/>
    </row>
    <row r="10" spans="1:9" ht="8.25" customHeight="1">
      <c r="A10" s="24"/>
      <c r="B10" s="3"/>
      <c r="C10" s="94"/>
      <c r="D10" s="96"/>
      <c r="E10" s="98"/>
      <c r="F10" s="59"/>
      <c r="G10" s="98"/>
      <c r="I10" s="58"/>
    </row>
    <row r="11" spans="1:9" ht="20.149999999999999" customHeight="1">
      <c r="A11" s="25" t="s">
        <v>9</v>
      </c>
      <c r="B11" s="5"/>
      <c r="C11" s="95"/>
      <c r="D11" s="97"/>
      <c r="E11" s="63"/>
      <c r="F11" s="59"/>
      <c r="G11" s="63"/>
      <c r="I11" s="58"/>
    </row>
    <row r="12" spans="1:9" ht="20.149999999999999" customHeight="1">
      <c r="A12" s="26" t="s">
        <v>10</v>
      </c>
      <c r="B12" s="22">
        <f>BRE!B12</f>
        <v>12217</v>
      </c>
      <c r="C12" s="89">
        <f>BRE!C12</f>
        <v>13518</v>
      </c>
      <c r="D12" s="97">
        <f t="shared" ref="D12:D17" si="0">B12*E$2</f>
        <v>180.860468</v>
      </c>
      <c r="E12" s="63">
        <f t="shared" ref="E12:E17" si="1">C12*E$2</f>
        <v>200.12047200000001</v>
      </c>
      <c r="F12" s="59"/>
      <c r="G12" s="63">
        <f t="shared" ref="G12:G17" si="2">E12/4</f>
        <v>50.030118000000002</v>
      </c>
      <c r="I12" s="58"/>
    </row>
    <row r="13" spans="1:9" ht="20.149999999999999" customHeight="1">
      <c r="A13" s="26" t="s">
        <v>11</v>
      </c>
      <c r="B13" s="22">
        <f>BRE!B13</f>
        <v>0</v>
      </c>
      <c r="C13" s="89">
        <f>BRE!C13</f>
        <v>0</v>
      </c>
      <c r="D13" s="97">
        <f t="shared" si="0"/>
        <v>0</v>
      </c>
      <c r="E13" s="63">
        <f t="shared" si="1"/>
        <v>0</v>
      </c>
      <c r="F13" s="59"/>
      <c r="G13" s="63">
        <f t="shared" si="2"/>
        <v>0</v>
      </c>
      <c r="I13" s="58"/>
    </row>
    <row r="14" spans="1:9" ht="20.149999999999999" customHeight="1">
      <c r="A14" s="26" t="s">
        <v>13</v>
      </c>
      <c r="B14" s="22">
        <f>BRE!B14</f>
        <v>9893.52</v>
      </c>
      <c r="C14" s="89">
        <f>BRE!C14</f>
        <v>13000</v>
      </c>
      <c r="D14" s="97">
        <f t="shared" si="0"/>
        <v>146.46367008000001</v>
      </c>
      <c r="E14" s="63">
        <f t="shared" si="1"/>
        <v>192.452</v>
      </c>
      <c r="F14" s="59"/>
      <c r="G14" s="63">
        <f t="shared" si="2"/>
        <v>48.113</v>
      </c>
      <c r="I14" s="58"/>
    </row>
    <row r="15" spans="1:9" ht="20.149999999999999" customHeight="1">
      <c r="A15" s="26" t="s">
        <v>14</v>
      </c>
      <c r="B15" s="22">
        <f>BRE!B15</f>
        <v>65713.301620708284</v>
      </c>
      <c r="C15" s="89">
        <f>BRE!C15</f>
        <v>71736.777739292767</v>
      </c>
      <c r="D15" s="97">
        <f t="shared" si="0"/>
        <v>972.81971719296541</v>
      </c>
      <c r="E15" s="63">
        <f t="shared" si="1"/>
        <v>1061.99125765249</v>
      </c>
      <c r="F15" s="59"/>
      <c r="G15" s="63">
        <f t="shared" si="2"/>
        <v>265.49781441312251</v>
      </c>
      <c r="I15" s="58"/>
    </row>
    <row r="16" spans="1:9" ht="20.149999999999999" customHeight="1">
      <c r="A16" s="26" t="s">
        <v>15</v>
      </c>
      <c r="B16" s="22">
        <f>BRE!B16</f>
        <v>31850</v>
      </c>
      <c r="C16" s="89">
        <f>BRE!C16</f>
        <v>33187</v>
      </c>
      <c r="D16" s="97">
        <f t="shared" si="0"/>
        <v>471.50739999999996</v>
      </c>
      <c r="E16" s="63">
        <f t="shared" si="1"/>
        <v>491.30034799999999</v>
      </c>
      <c r="F16" s="59"/>
      <c r="G16" s="63">
        <f t="shared" si="2"/>
        <v>122.825087</v>
      </c>
      <c r="I16" s="58"/>
    </row>
    <row r="17" spans="1:9" ht="20.149999999999999" customHeight="1">
      <c r="A17" s="26" t="s">
        <v>16</v>
      </c>
      <c r="B17" s="22">
        <f>BRE!B17</f>
        <v>4386</v>
      </c>
      <c r="C17" s="89">
        <f>BRE!C17</f>
        <v>5564</v>
      </c>
      <c r="D17" s="97">
        <f t="shared" si="0"/>
        <v>64.930343999999991</v>
      </c>
      <c r="E17" s="63">
        <f t="shared" si="1"/>
        <v>82.369456</v>
      </c>
      <c r="F17" s="59"/>
      <c r="G17" s="63">
        <f t="shared" si="2"/>
        <v>20.592364</v>
      </c>
      <c r="I17" s="58"/>
    </row>
    <row r="18" spans="1:9" ht="11.25" customHeight="1">
      <c r="A18" s="26"/>
      <c r="B18" s="5"/>
      <c r="C18" s="95"/>
      <c r="D18" s="97"/>
      <c r="E18" s="63"/>
      <c r="F18" s="59"/>
      <c r="G18" s="63"/>
      <c r="I18" s="58"/>
    </row>
    <row r="19" spans="1:9" ht="20.149999999999999" customHeight="1" thickBot="1">
      <c r="A19" s="27" t="s">
        <v>17</v>
      </c>
      <c r="B19" s="23">
        <f>BRE!B19</f>
        <v>124059.82162070829</v>
      </c>
      <c r="C19" s="90">
        <f>SUM(C12:C18)</f>
        <v>137005.77773929277</v>
      </c>
      <c r="D19" s="92">
        <f>SUM(D12:D18)</f>
        <v>1836.5815992729654</v>
      </c>
      <c r="E19" s="66">
        <f>SUM(E12:E18)</f>
        <v>2028.23353365249</v>
      </c>
      <c r="F19" s="59"/>
      <c r="G19" s="66">
        <f>SUM(G12:G18)</f>
        <v>507.0583834131225</v>
      </c>
      <c r="I19" s="60">
        <f>(C19-B19)/B19</f>
        <v>0.1043525288804987</v>
      </c>
    </row>
    <row r="20" spans="1:9" ht="11.25" customHeight="1">
      <c r="A20" s="24"/>
      <c r="B20" s="3"/>
      <c r="C20" s="94"/>
      <c r="D20" s="96"/>
      <c r="E20" s="98"/>
      <c r="F20" s="59"/>
      <c r="G20" s="98"/>
      <c r="I20" s="58"/>
    </row>
    <row r="21" spans="1:9" ht="20.149999999999999" customHeight="1">
      <c r="A21" s="25" t="s">
        <v>18</v>
      </c>
      <c r="B21" s="5"/>
      <c r="C21" s="95"/>
      <c r="D21" s="97"/>
      <c r="E21" s="63"/>
      <c r="F21" s="59"/>
      <c r="G21" s="63"/>
      <c r="I21" s="58"/>
    </row>
    <row r="22" spans="1:9" ht="20.149999999999999" customHeight="1">
      <c r="A22" s="26" t="s">
        <v>19</v>
      </c>
      <c r="B22" s="22">
        <f>BRE!B22</f>
        <v>9992</v>
      </c>
      <c r="C22" s="89">
        <f>BRE!C22</f>
        <v>9859</v>
      </c>
      <c r="D22" s="97">
        <f t="shared" ref="D22:D27" si="3">B22*E$2</f>
        <v>147.92156800000001</v>
      </c>
      <c r="E22" s="63">
        <f t="shared" ref="E22:E27" si="4">C22*E$2</f>
        <v>145.95263599999998</v>
      </c>
      <c r="F22" s="59"/>
      <c r="G22" s="63">
        <f t="shared" ref="G22:G27" si="5">E22/4</f>
        <v>36.488158999999996</v>
      </c>
      <c r="I22" s="58"/>
    </row>
    <row r="23" spans="1:9" ht="19.5" customHeight="1">
      <c r="A23" s="26" t="s">
        <v>20</v>
      </c>
      <c r="B23" s="22">
        <f>BRE!B23</f>
        <v>115602.22762716741</v>
      </c>
      <c r="C23" s="89">
        <f>BRE!C23</f>
        <v>58062.238973954074</v>
      </c>
      <c r="D23" s="97">
        <f t="shared" si="3"/>
        <v>1711.3753777925863</v>
      </c>
      <c r="E23" s="63">
        <f t="shared" si="4"/>
        <v>859.55338577041607</v>
      </c>
      <c r="F23" s="59"/>
      <c r="G23" s="63">
        <f t="shared" si="5"/>
        <v>214.88834644260402</v>
      </c>
      <c r="I23" s="58"/>
    </row>
    <row r="24" spans="1:9" ht="20.149999999999999" customHeight="1">
      <c r="A24" s="26" t="s">
        <v>21</v>
      </c>
      <c r="B24" s="22">
        <f>BRE!B24</f>
        <v>13615</v>
      </c>
      <c r="C24" s="89">
        <f>BRE!C24</f>
        <v>13881</v>
      </c>
      <c r="D24" s="97">
        <f t="shared" si="3"/>
        <v>201.55645999999999</v>
      </c>
      <c r="E24" s="63">
        <f t="shared" si="4"/>
        <v>205.49432400000001</v>
      </c>
      <c r="F24" s="59"/>
      <c r="G24" s="63">
        <f t="shared" si="5"/>
        <v>51.373581000000001</v>
      </c>
      <c r="I24" s="58"/>
    </row>
    <row r="25" spans="1:9" ht="20.149999999999999" customHeight="1">
      <c r="A25" s="26" t="s">
        <v>22</v>
      </c>
      <c r="B25" s="22">
        <f>BRE!B25</f>
        <v>13187.37447887324</v>
      </c>
      <c r="C25" s="89">
        <f>BRE!C25</f>
        <v>15984.507099999999</v>
      </c>
      <c r="D25" s="97">
        <f t="shared" si="3"/>
        <v>195.22589178523944</v>
      </c>
      <c r="E25" s="63">
        <f t="shared" si="4"/>
        <v>236.63464310839998</v>
      </c>
      <c r="F25" s="59"/>
      <c r="G25" s="63">
        <f t="shared" si="5"/>
        <v>59.158660777099996</v>
      </c>
      <c r="I25" s="58"/>
    </row>
    <row r="26" spans="1:9" ht="18.75" customHeight="1">
      <c r="A26" s="28" t="s">
        <v>23</v>
      </c>
      <c r="B26" s="22">
        <f>BRE!B26</f>
        <v>39425.932817279012</v>
      </c>
      <c r="C26" s="89">
        <f>BRE!C26</f>
        <v>44400</v>
      </c>
      <c r="D26" s="97">
        <f t="shared" si="3"/>
        <v>583.66150942699846</v>
      </c>
      <c r="E26" s="63">
        <f t="shared" si="4"/>
        <v>657.29759999999999</v>
      </c>
      <c r="F26" s="59"/>
      <c r="G26" s="63">
        <f t="shared" si="5"/>
        <v>164.3244</v>
      </c>
      <c r="I26" s="58"/>
    </row>
    <row r="27" spans="1:9" ht="20.149999999999999" customHeight="1">
      <c r="A27" s="26" t="s">
        <v>24</v>
      </c>
      <c r="B27" s="22">
        <f>BRE!B27</f>
        <v>122841.31083398375</v>
      </c>
      <c r="C27" s="89">
        <f>BRE!C27</f>
        <v>143375</v>
      </c>
      <c r="D27" s="97">
        <f t="shared" si="3"/>
        <v>1818.5427655862954</v>
      </c>
      <c r="E27" s="63">
        <f t="shared" si="4"/>
        <v>2122.5234999999998</v>
      </c>
      <c r="F27" s="59"/>
      <c r="G27" s="63">
        <f t="shared" si="5"/>
        <v>530.63087499999995</v>
      </c>
      <c r="I27" s="58"/>
    </row>
    <row r="28" spans="1:9" ht="10.5" customHeight="1">
      <c r="A28" s="26"/>
      <c r="B28" s="5"/>
      <c r="C28" s="95"/>
      <c r="D28" s="97"/>
      <c r="E28" s="63"/>
      <c r="F28" s="59"/>
      <c r="G28" s="63"/>
      <c r="I28" s="58"/>
    </row>
    <row r="29" spans="1:9" ht="20.149999999999999" customHeight="1" thickBot="1">
      <c r="A29" s="27" t="s">
        <v>17</v>
      </c>
      <c r="B29" s="23">
        <f>SUM(B22:B28)</f>
        <v>314663.84575730341</v>
      </c>
      <c r="C29" s="90">
        <f>SUM(C22:C28)</f>
        <v>285561.7460739541</v>
      </c>
      <c r="D29" s="92">
        <f>SUM(D22:D28)</f>
        <v>4658.2835725911191</v>
      </c>
      <c r="E29" s="66">
        <f>SUM(E22:E28)</f>
        <v>4227.4560888788164</v>
      </c>
      <c r="F29" s="59"/>
      <c r="G29" s="66">
        <f>SUM(G22:G28)</f>
        <v>1056.8640222197041</v>
      </c>
      <c r="I29" s="60">
        <f>(C29-B29)/B29</f>
        <v>-9.2486315398927099E-2</v>
      </c>
    </row>
    <row r="30" spans="1:9" ht="12" customHeight="1">
      <c r="A30" s="24"/>
      <c r="B30" s="3"/>
      <c r="C30" s="61"/>
      <c r="D30" s="96"/>
      <c r="E30" s="62"/>
      <c r="F30" s="59"/>
      <c r="G30" s="63"/>
      <c r="I30" s="54"/>
    </row>
    <row r="31" spans="1:9" ht="20.149999999999999" customHeight="1">
      <c r="A31" s="25" t="s">
        <v>25</v>
      </c>
      <c r="B31" s="5"/>
      <c r="C31" s="61"/>
      <c r="D31" s="97"/>
      <c r="E31" s="62"/>
      <c r="F31" s="59"/>
      <c r="G31" s="63"/>
      <c r="I31" s="54"/>
    </row>
    <row r="32" spans="1:9" ht="20.149999999999999" customHeight="1">
      <c r="A32" s="26" t="s">
        <v>26</v>
      </c>
      <c r="B32" s="22">
        <f>BRE!B32</f>
        <v>6390</v>
      </c>
      <c r="C32" s="55">
        <f>BRE!C32</f>
        <v>6157</v>
      </c>
      <c r="D32" s="97">
        <f>B32*E$2</f>
        <v>94.597560000000001</v>
      </c>
      <c r="E32" s="62">
        <f>C32*E$2</f>
        <v>91.148228000000003</v>
      </c>
      <c r="F32" s="59"/>
      <c r="G32" s="63">
        <f>E32/4</f>
        <v>22.787057000000001</v>
      </c>
      <c r="I32" s="58">
        <f>(C32-B32)/B32</f>
        <v>-3.6463223787167452E-2</v>
      </c>
    </row>
    <row r="33" spans="1:9" ht="10.5" customHeight="1" thickBot="1">
      <c r="A33" s="29"/>
      <c r="B33" s="23"/>
      <c r="C33" s="64"/>
      <c r="D33" s="92"/>
      <c r="E33" s="65"/>
      <c r="F33" s="59"/>
      <c r="G33" s="66"/>
      <c r="I33" s="54"/>
    </row>
    <row r="34" spans="1:9" s="2" customFormat="1" ht="19.5" customHeight="1" thickBot="1">
      <c r="A34" s="30" t="s">
        <v>27</v>
      </c>
      <c r="B34" s="9">
        <f>BRE!B34</f>
        <v>468580.36758275511</v>
      </c>
      <c r="C34" s="67">
        <f>C8+C19+C29+C32</f>
        <v>475593.28584116162</v>
      </c>
      <c r="D34" s="68">
        <f>D8+D19+D29+D32</f>
        <v>6936.8637616951064</v>
      </c>
      <c r="E34" s="69">
        <f>E8+E19+E29+E32</f>
        <v>7040.6830035925559</v>
      </c>
      <c r="F34" s="70"/>
      <c r="G34" s="71">
        <f>G8+G19+G29+G32</f>
        <v>1760.170750898139</v>
      </c>
      <c r="H34" s="72"/>
      <c r="I34" s="73">
        <f>(C34-B34)/B34</f>
        <v>1.4966308329526791E-2</v>
      </c>
    </row>
    <row r="35" spans="1:9" s="2" customFormat="1" ht="23.25" customHeight="1">
      <c r="A35" s="31" t="s">
        <v>28</v>
      </c>
      <c r="B35" s="34"/>
      <c r="C35" s="74"/>
      <c r="D35" s="99"/>
      <c r="E35" s="75"/>
      <c r="F35" s="70"/>
      <c r="G35" s="76"/>
      <c r="H35" s="72"/>
      <c r="I35" s="72"/>
    </row>
    <row r="36" spans="1:9" ht="20.149999999999999" customHeight="1">
      <c r="A36" s="26"/>
      <c r="B36" s="22"/>
      <c r="C36" s="55"/>
      <c r="D36" s="97"/>
      <c r="E36" s="62"/>
      <c r="F36" s="59"/>
      <c r="G36" s="63"/>
    </row>
    <row r="37" spans="1:9" ht="20.149999999999999" customHeight="1">
      <c r="A37" s="26" t="s">
        <v>39</v>
      </c>
      <c r="B37" s="22">
        <f>BRE!B37</f>
        <v>0</v>
      </c>
      <c r="C37" s="55">
        <f>BRE!C37</f>
        <v>0</v>
      </c>
      <c r="D37" s="97">
        <f t="shared" ref="D37:E37" si="6">B37*$E$2</f>
        <v>0</v>
      </c>
      <c r="E37" s="62">
        <f t="shared" si="6"/>
        <v>0</v>
      </c>
      <c r="F37" s="59"/>
      <c r="G37" s="63">
        <f t="shared" ref="G37" si="7">E37/4</f>
        <v>0</v>
      </c>
    </row>
    <row r="38" spans="1:9" ht="20.149999999999999" customHeight="1" thickBot="1">
      <c r="A38" s="33"/>
      <c r="B38" s="36"/>
      <c r="C38" s="55"/>
      <c r="D38" s="92"/>
      <c r="E38" s="62"/>
      <c r="F38" s="59"/>
      <c r="G38" s="63"/>
    </row>
    <row r="39" spans="1:9" s="2" customFormat="1" ht="20.149999999999999" customHeight="1" thickBot="1">
      <c r="A39" s="30" t="s">
        <v>29</v>
      </c>
      <c r="B39" s="10">
        <f>SUM(B35:B38)</f>
        <v>0</v>
      </c>
      <c r="C39" s="77">
        <f>SUM(C37:C38)</f>
        <v>0</v>
      </c>
      <c r="D39" s="78">
        <f>SUM(D35:D38)</f>
        <v>0</v>
      </c>
      <c r="E39" s="79">
        <f>SUM(E37:E38)</f>
        <v>0</v>
      </c>
      <c r="F39" s="59"/>
      <c r="G39" s="79">
        <f>SUM(G37:G38)</f>
        <v>0</v>
      </c>
      <c r="H39" s="72"/>
      <c r="I39" s="12"/>
    </row>
    <row r="40" spans="1:9" ht="16.5" thickBot="1">
      <c r="A40" s="37" t="s">
        <v>30</v>
      </c>
      <c r="B40" s="11">
        <f>B34+B39</f>
        <v>468580.36758275511</v>
      </c>
      <c r="C40" s="80">
        <f>C34+C39</f>
        <v>475593.28584116162</v>
      </c>
      <c r="D40" s="81">
        <f>D34+D39</f>
        <v>6936.8637616951064</v>
      </c>
      <c r="E40" s="82">
        <f>E34+E39</f>
        <v>7040.6830035925559</v>
      </c>
      <c r="F40" s="83"/>
      <c r="G40" s="82">
        <f>G34+G39</f>
        <v>1760.170750898139</v>
      </c>
    </row>
    <row r="41" spans="1:9" ht="16.5" thickBot="1">
      <c r="I41" s="72"/>
    </row>
    <row r="42" spans="1:9" ht="16.5" thickBot="1">
      <c r="A42" s="13"/>
      <c r="E42" s="84">
        <f>ROUND(E40,0)</f>
        <v>7041</v>
      </c>
      <c r="F42" s="85"/>
      <c r="G42" s="84">
        <f>E42/4</f>
        <v>1760.25</v>
      </c>
    </row>
    <row r="43" spans="1:9">
      <c r="A43" s="14"/>
    </row>
    <row r="44" spans="1:9">
      <c r="A44" s="14"/>
    </row>
  </sheetData>
  <mergeCells count="2">
    <mergeCell ref="B1:C1"/>
    <mergeCell ref="D1:E1"/>
  </mergeCells>
  <phoneticPr fontId="2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8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42fb8c-34c4-4812-9772-edce9c0f7708" xsi:nil="true"/>
    <lcf76f155ced4ddcb4097134ff3c332f xmlns="9531799f-03d3-4eea-9293-7da2f8eec02e">
      <Terms xmlns="http://schemas.microsoft.com/office/infopath/2007/PartnerControls"/>
    </lcf76f155ced4ddcb4097134ff3c332f>
    <Modified0 xmlns="9531799f-03d3-4eea-9293-7da2f8eec0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91552AC99AD746ACA931F6FADE85AC" ma:contentTypeVersion="20" ma:contentTypeDescription="Create a new document." ma:contentTypeScope="" ma:versionID="f567aa70a65f29f3ab2bfaacf5c13465">
  <xsd:schema xmlns:xsd="http://www.w3.org/2001/XMLSchema" xmlns:xs="http://www.w3.org/2001/XMLSchema" xmlns:p="http://schemas.microsoft.com/office/2006/metadata/properties" xmlns:ns2="9531799f-03d3-4eea-9293-7da2f8eec02e" xmlns:ns3="7142fb8c-34c4-4812-9772-edce9c0f7708" targetNamespace="http://schemas.microsoft.com/office/2006/metadata/properties" ma:root="true" ma:fieldsID="f451948f55b47410cc384ff084ad3963" ns2:_="" ns3:_="">
    <xsd:import namespace="9531799f-03d3-4eea-9293-7da2f8eec02e"/>
    <xsd:import namespace="7142fb8c-34c4-4812-9772-edce9c0f77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odified0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1799f-03d3-4eea-9293-7da2f8eec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13d5854-bcb9-4b42-9a63-6204cccce6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odified0" ma:index="20" nillable="true" ma:displayName="Modified " ma:format="DateOnly" ma:internalName="Modified0">
      <xsd:simpleType>
        <xsd:restriction base="dms:DateTim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2fb8c-34c4-4812-9772-edce9c0f770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b71862d-a4a8-4b22-824a-e843a9960b35}" ma:internalName="TaxCatchAll" ma:showField="CatchAllData" ma:web="7142fb8c-34c4-4812-9772-edce9c0f77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37D0E4-B4B5-448A-A7C2-C108EA12C6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99CF74-12F5-4D3C-91A7-B307D029CA12}">
  <ds:schemaRefs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7142fb8c-34c4-4812-9772-edce9c0f7708"/>
    <ds:schemaRef ds:uri="9531799f-03d3-4eea-9293-7da2f8eec02e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306941C-9CEA-47CE-BBF5-8F9DE0B17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31799f-03d3-4eea-9293-7da2f8eec02e"/>
    <ds:schemaRef ds:uri="7142fb8c-34c4-4812-9772-edce9c0f77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BRE</vt:lpstr>
      <vt:lpstr>F1A</vt:lpstr>
      <vt:lpstr>F2A</vt:lpstr>
      <vt:lpstr>P2A</vt:lpstr>
    </vt:vector>
  </TitlesOfParts>
  <Manager/>
  <Company>City of London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Breton House Estimated Service Charge</dc:title>
  <dc:subject>Estimated service charges, Barbican Estate</dc:subject>
  <dc:creator>Revenue Section</dc:creator>
  <cp:keywords>Estimated service charges, Barbican Estate</cp:keywords>
  <dc:description>Estimated service charges, Barbican Estate</dc:description>
  <cp:lastModifiedBy>Stanton, Iain</cp:lastModifiedBy>
  <cp:revision/>
  <cp:lastPrinted>2025-04-24T14:34:39Z</cp:lastPrinted>
  <dcterms:created xsi:type="dcterms:W3CDTF">2008-02-25T10:54:43Z</dcterms:created>
  <dcterms:modified xsi:type="dcterms:W3CDTF">2025-07-15T13:59:42Z</dcterms:modified>
  <cp:category>Estimated service charges, Barbican Estate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ca86e8-6fb5-45dd-bb08-a8d185fa5301_Enabled">
    <vt:lpwstr>true</vt:lpwstr>
  </property>
  <property fmtid="{D5CDD505-2E9C-101B-9397-08002B2CF9AE}" pid="3" name="MSIP_Label_8eca86e8-6fb5-45dd-bb08-a8d185fa5301_SetDate">
    <vt:lpwstr>2021-03-02T16:20:18Z</vt:lpwstr>
  </property>
  <property fmtid="{D5CDD505-2E9C-101B-9397-08002B2CF9AE}" pid="4" name="MSIP_Label_8eca86e8-6fb5-45dd-bb08-a8d185fa5301_Method">
    <vt:lpwstr>Standard</vt:lpwstr>
  </property>
  <property fmtid="{D5CDD505-2E9C-101B-9397-08002B2CF9AE}" pid="5" name="MSIP_Label_8eca86e8-6fb5-45dd-bb08-a8d185fa5301_Name">
    <vt:lpwstr>Official</vt:lpwstr>
  </property>
  <property fmtid="{D5CDD505-2E9C-101B-9397-08002B2CF9AE}" pid="6" name="MSIP_Label_8eca86e8-6fb5-45dd-bb08-a8d185fa5301_SiteId">
    <vt:lpwstr>9fe658cd-b3cd-4056-8519-3222ffa96be8</vt:lpwstr>
  </property>
  <property fmtid="{D5CDD505-2E9C-101B-9397-08002B2CF9AE}" pid="7" name="MSIP_Label_8eca86e8-6fb5-45dd-bb08-a8d185fa5301_ActionId">
    <vt:lpwstr>8b5214d7-ecb6-4cb2-8b44-9626d3ec3cd1</vt:lpwstr>
  </property>
  <property fmtid="{D5CDD505-2E9C-101B-9397-08002B2CF9AE}" pid="8" name="MSIP_Label_8eca86e8-6fb5-45dd-bb08-a8d185fa5301_ContentBits">
    <vt:lpwstr>0</vt:lpwstr>
  </property>
  <property fmtid="{D5CDD505-2E9C-101B-9397-08002B2CF9AE}" pid="9" name="ContentTypeId">
    <vt:lpwstr>0x010100F191552AC99AD746ACA931F6FADE85AC</vt:lpwstr>
  </property>
  <property fmtid="{D5CDD505-2E9C-101B-9397-08002B2CF9AE}" pid="10" name="MediaServiceImageTags">
    <vt:lpwstr/>
  </property>
</Properties>
</file>